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charts/chart49.xml" ContentType="application/vnd.openxmlformats-officedocument.drawingml.chart+xml"/>
  <Override PartName="/xl/worksheets/sheet3.xml" ContentType="application/vnd.openxmlformats-officedocument.spreadsheetml.worksheet+xml"/>
  <Override PartName="/xl/drawings/drawing13.xml" ContentType="application/vnd.openxmlformats-officedocument.drawing+xml"/>
  <Override PartName="/xl/charts/chart27.xml" ContentType="application/vnd.openxmlformats-officedocument.drawingml.chart+xml"/>
  <Override PartName="/xl/drawings/drawing24.xml" ContentType="application/vnd.openxmlformats-officedocument.drawing+xml"/>
  <Override PartName="/xl/charts/chart38.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xml"/>
  <Override PartName="/xl/charts/chart34.xml" ContentType="application/vnd.openxmlformats-officedocument.drawingml.chart+xml"/>
  <Override PartName="/xl/drawings/drawing31.xml" ContentType="application/vnd.openxmlformats-officedocument.drawing+xml"/>
  <Override PartName="/xl/charts/chart45.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ml.chartshapes+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emf" ContentType="image/x-emf"/>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drawings/drawing34.xml" ContentType="application/vnd.openxmlformats-officedocument.drawing+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drawings/drawing32.xml" ContentType="application/vnd.openxmlformats-officedocument.drawing+xml"/>
  <Override PartName="/xl/charts/chart46.xml" ContentType="application/vnd.openxmlformats-officedocument.drawingml.chart+xml"/>
  <Default Extension="vml" ContentType="application/vnd.openxmlformats-officedocument.vmlDrawing"/>
  <Override PartName="/xl/drawings/drawing12.xml" ContentType="application/vnd.openxmlformats-officedocument.drawing+xml"/>
  <Override PartName="/xl/charts/chart17.xml" ContentType="application/vnd.openxmlformats-officedocument.drawingml.chart+xml"/>
  <Override PartName="/xl/charts/chart26.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drawings/drawing30.xml" ContentType="application/vnd.openxmlformats-officedocument.drawing+xml"/>
  <Override PartName="/xl/charts/chart44.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embeddings/oleObject2.bin" ContentType="application/vnd.openxmlformats-officedocument.oleObject"/>
  <Override PartName="/xl/drawings/drawing15.xml" ContentType="application/vnd.openxmlformats-officedocument.drawing+xml"/>
  <Override PartName="/xl/charts/chart29.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33.xml" ContentType="application/vnd.openxmlformats-officedocument.drawing+xml"/>
  <Override PartName="/xl/charts/chart47.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595" windowHeight="7170"/>
  </bookViews>
  <sheets>
    <sheet name="resum ind" sheetId="1" r:id="rId1"/>
    <sheet name="IC1" sheetId="2" r:id="rId2"/>
    <sheet name="IC2" sheetId="3" r:id="rId3"/>
    <sheet name="IC3" sheetId="4" r:id="rId4"/>
    <sheet name="IC4" sheetId="5" r:id="rId5"/>
    <sheet name="IC5" sheetId="6" r:id="rId6"/>
    <sheet name="IC6" sheetId="7" r:id="rId7"/>
    <sheet name="IC7" sheetId="8" r:id="rId8"/>
    <sheet name="IC8" sheetId="9" r:id="rId9"/>
    <sheet name="IC9" sheetId="10" r:id="rId10"/>
    <sheet name="IC10" sheetId="11" r:id="rId11"/>
    <sheet name="IC11" sheetId="12" r:id="rId12"/>
    <sheet name="IC12" sheetId="13" r:id="rId13"/>
    <sheet name="IC13" sheetId="14" r:id="rId14"/>
    <sheet name="IC14" sheetId="15" r:id="rId15"/>
    <sheet name="IC15" sheetId="16" r:id="rId16"/>
    <sheet name="IC16" sheetId="17" r:id="rId17"/>
    <sheet name="IC17" sheetId="18" r:id="rId18"/>
    <sheet name="IC17.1" sheetId="19" r:id="rId19"/>
    <sheet name="IC18" sheetId="20" r:id="rId20"/>
    <sheet name="IC19" sheetId="21" r:id="rId21"/>
    <sheet name="IC20" sheetId="22" r:id="rId22"/>
    <sheet name="IC20.1" sheetId="23" r:id="rId23"/>
    <sheet name="IC21" sheetId="24" r:id="rId24"/>
    <sheet name="IC22" sheetId="25" r:id="rId25"/>
    <sheet name="IC23" sheetId="26" r:id="rId26"/>
    <sheet name="IC23.1" sheetId="27" r:id="rId27"/>
    <sheet name="IC24" sheetId="28" r:id="rId28"/>
    <sheet name="IC25" sheetId="29" r:id="rId29"/>
    <sheet name="IC26" sheetId="30" r:id="rId30"/>
    <sheet name="IC27" sheetId="31" r:id="rId31"/>
    <sheet name="IC28" sheetId="32" r:id="rId32"/>
    <sheet name="IC29" sheetId="33" r:id="rId33"/>
    <sheet name="IC30" sheetId="34" r:id="rId34"/>
    <sheet name="IC31" sheetId="35" r:id="rId35"/>
  </sheets>
  <calcPr calcId="125725"/>
</workbook>
</file>

<file path=xl/calcChain.xml><?xml version="1.0" encoding="utf-8"?>
<calcChain xmlns="http://schemas.openxmlformats.org/spreadsheetml/2006/main">
  <c r="I23" i="10"/>
  <c r="H23"/>
  <c r="G23"/>
  <c r="D23" i="23"/>
  <c r="E23"/>
  <c r="F23"/>
  <c r="G23"/>
  <c r="H23"/>
  <c r="D21"/>
  <c r="E21"/>
  <c r="F21"/>
  <c r="G21"/>
  <c r="H21"/>
  <c r="C21"/>
  <c r="C23"/>
  <c r="B24" i="4"/>
  <c r="B23" i="21"/>
  <c r="C23"/>
  <c r="D23"/>
  <c r="E23"/>
  <c r="F23"/>
  <c r="G23"/>
  <c r="H23"/>
  <c r="I23"/>
  <c r="J23"/>
  <c r="J21"/>
  <c r="I21"/>
  <c r="H21"/>
  <c r="G21"/>
  <c r="F21"/>
  <c r="E21"/>
  <c r="D21"/>
  <c r="C21"/>
  <c r="B21"/>
  <c r="C41" i="34"/>
  <c r="B41"/>
  <c r="D40"/>
  <c r="C40"/>
  <c r="B40"/>
  <c r="C39"/>
  <c r="B39"/>
  <c r="B26"/>
  <c r="I26"/>
  <c r="H26"/>
  <c r="D38"/>
  <c r="C38"/>
  <c r="B38"/>
  <c r="I25"/>
  <c r="H25"/>
  <c r="D37"/>
  <c r="C37"/>
  <c r="B37"/>
  <c r="B25"/>
  <c r="G26"/>
  <c r="G27" s="1"/>
  <c r="G25"/>
  <c r="F20" i="33"/>
  <c r="E20"/>
  <c r="D20"/>
  <c r="C20"/>
  <c r="B20"/>
  <c r="B54"/>
  <c r="B56" s="1"/>
  <c r="E31" i="7"/>
  <c r="D31"/>
  <c r="C31"/>
  <c r="B31"/>
  <c r="H25"/>
  <c r="B25"/>
  <c r="C29"/>
  <c r="D29"/>
  <c r="E29"/>
  <c r="B29"/>
  <c r="H23"/>
  <c r="G23"/>
  <c r="F23"/>
  <c r="E23"/>
  <c r="D23"/>
  <c r="C31" i="22"/>
  <c r="B31"/>
  <c r="C29"/>
  <c r="B29"/>
  <c r="B22"/>
  <c r="D26" i="24"/>
  <c r="C26"/>
  <c r="B26"/>
  <c r="D27" i="29"/>
  <c r="C27"/>
  <c r="B27"/>
  <c r="I22"/>
  <c r="D25"/>
  <c r="C25"/>
  <c r="B25"/>
  <c r="I20"/>
  <c r="G28" i="34" l="1"/>
  <c r="I47" i="16"/>
  <c r="I46"/>
  <c r="G47"/>
  <c r="G46"/>
  <c r="I20"/>
  <c r="I19"/>
  <c r="I18"/>
  <c r="G20"/>
  <c r="G19"/>
  <c r="G18"/>
  <c r="J22" i="22"/>
  <c r="I24"/>
  <c r="I22"/>
  <c r="B32" i="20"/>
  <c r="B29"/>
  <c r="B30"/>
  <c r="I24" i="19"/>
  <c r="I23"/>
  <c r="H23"/>
  <c r="G23"/>
  <c r="I22" i="18"/>
  <c r="H22"/>
  <c r="G22"/>
  <c r="B22"/>
  <c r="D52" i="17"/>
  <c r="E52"/>
  <c r="E53" s="1"/>
  <c r="F52"/>
  <c r="G52"/>
  <c r="C52"/>
  <c r="C53" s="1"/>
  <c r="C23"/>
  <c r="C19"/>
  <c r="G23"/>
  <c r="F23"/>
  <c r="E23"/>
  <c r="D23"/>
  <c r="G19"/>
  <c r="F19"/>
  <c r="E19"/>
  <c r="D19"/>
  <c r="F53"/>
  <c r="D53"/>
  <c r="G53"/>
  <c r="I26" i="15"/>
  <c r="H26"/>
  <c r="G26"/>
  <c r="F26"/>
  <c r="G24"/>
  <c r="H24"/>
  <c r="I24"/>
  <c r="B24"/>
  <c r="B27" i="14"/>
  <c r="J23"/>
  <c r="I23"/>
  <c r="C22" i="12"/>
  <c r="B24"/>
  <c r="B22"/>
  <c r="F22" i="11"/>
  <c r="E22"/>
  <c r="F23" i="10"/>
  <c r="E23" i="8"/>
  <c r="E25" s="1"/>
  <c r="D25"/>
  <c r="H53" i="9"/>
  <c r="G53"/>
  <c r="F53"/>
  <c r="E53"/>
  <c r="D53"/>
  <c r="C53"/>
  <c r="B53"/>
  <c r="C51"/>
  <c r="D51"/>
  <c r="E51"/>
  <c r="F51"/>
  <c r="G51"/>
  <c r="H51"/>
  <c r="B51"/>
  <c r="C23" i="7"/>
  <c r="C62" i="6"/>
  <c r="C63"/>
  <c r="C64"/>
  <c r="C65"/>
  <c r="C66"/>
  <c r="C67"/>
  <c r="C61"/>
  <c r="B68"/>
  <c r="B62"/>
  <c r="B63"/>
  <c r="B64"/>
  <c r="B65"/>
  <c r="B66"/>
  <c r="B67"/>
  <c r="B61"/>
  <c r="J59"/>
  <c r="J53"/>
  <c r="J54"/>
  <c r="J55"/>
  <c r="J56"/>
  <c r="J57"/>
  <c r="J58"/>
  <c r="J52"/>
  <c r="G58"/>
  <c r="G57"/>
  <c r="G56"/>
  <c r="G55"/>
  <c r="G54"/>
  <c r="G53"/>
  <c r="G52"/>
  <c r="F59"/>
  <c r="F58"/>
  <c r="F57"/>
  <c r="F56"/>
  <c r="F55"/>
  <c r="F54"/>
  <c r="F53"/>
  <c r="F52"/>
  <c r="E58"/>
  <c r="E57"/>
  <c r="E56"/>
  <c r="E55"/>
  <c r="E54"/>
  <c r="E53"/>
  <c r="D58"/>
  <c r="D57"/>
  <c r="D56"/>
  <c r="D55"/>
  <c r="D54"/>
  <c r="D53"/>
  <c r="E52"/>
  <c r="D59"/>
  <c r="D52"/>
  <c r="I58"/>
  <c r="I57"/>
  <c r="I56"/>
  <c r="I55"/>
  <c r="I54"/>
  <c r="I53"/>
  <c r="I52"/>
  <c r="H59"/>
  <c r="H58"/>
  <c r="H57"/>
  <c r="H56"/>
  <c r="H55"/>
  <c r="H54"/>
  <c r="H53"/>
  <c r="C59"/>
  <c r="C58"/>
  <c r="C57"/>
  <c r="C56"/>
  <c r="C55"/>
  <c r="C54"/>
  <c r="C53"/>
  <c r="C52"/>
  <c r="B58"/>
  <c r="B57"/>
  <c r="B56"/>
  <c r="B55"/>
  <c r="B54"/>
  <c r="B53"/>
  <c r="B52"/>
  <c r="H52"/>
  <c r="I59"/>
  <c r="C39"/>
  <c r="C31"/>
  <c r="B39"/>
  <c r="B31"/>
  <c r="J28"/>
  <c r="J20"/>
  <c r="I28"/>
  <c r="I20"/>
  <c r="D89" i="5"/>
  <c r="D88"/>
  <c r="D85"/>
  <c r="C89"/>
  <c r="C88"/>
  <c r="C85"/>
  <c r="B88"/>
  <c r="C83"/>
  <c r="C82"/>
  <c r="B82"/>
  <c r="B83"/>
  <c r="B89"/>
  <c r="B85"/>
  <c r="D87"/>
  <c r="C87"/>
  <c r="B87"/>
  <c r="I81"/>
  <c r="H81"/>
  <c r="D61"/>
  <c r="C61"/>
  <c r="B61"/>
  <c r="H26" i="4"/>
  <c r="H24"/>
  <c r="G24"/>
  <c r="G26"/>
  <c r="F24"/>
  <c r="F26" s="1"/>
  <c r="E24"/>
  <c r="E26" s="1"/>
  <c r="D24"/>
  <c r="D26" s="1"/>
  <c r="C24"/>
  <c r="C26" s="1"/>
  <c r="B26"/>
  <c r="C29" i="3"/>
  <c r="B29"/>
  <c r="J23"/>
  <c r="I23"/>
  <c r="H23"/>
  <c r="G23"/>
  <c r="F23"/>
  <c r="E23"/>
  <c r="D23"/>
  <c r="C23"/>
  <c r="B23"/>
  <c r="B23" i="2"/>
  <c r="B20"/>
  <c r="B27"/>
  <c r="J20"/>
  <c r="I20"/>
  <c r="J23"/>
  <c r="L20"/>
  <c r="G20"/>
  <c r="B32"/>
  <c r="B31"/>
  <c r="B25"/>
  <c r="B24"/>
  <c r="C32"/>
  <c r="C31"/>
  <c r="C27"/>
  <c r="B30"/>
  <c r="J25"/>
  <c r="I25"/>
  <c r="H25"/>
  <c r="G25"/>
  <c r="F25"/>
  <c r="E25"/>
  <c r="D25"/>
  <c r="C25"/>
  <c r="J24"/>
  <c r="I24"/>
  <c r="H24"/>
  <c r="G24"/>
  <c r="F24"/>
  <c r="E24"/>
  <c r="D24"/>
  <c r="C24"/>
  <c r="H20"/>
  <c r="I23" s="1"/>
  <c r="F20"/>
  <c r="G23" s="1"/>
  <c r="E20"/>
  <c r="D20"/>
  <c r="E23" s="1"/>
  <c r="C20"/>
  <c r="C23"/>
  <c r="C21" i="35"/>
  <c r="C22" s="1"/>
  <c r="B21"/>
  <c r="B22" s="1"/>
  <c r="I29" i="34"/>
  <c r="H29"/>
  <c r="I28"/>
  <c r="H28"/>
  <c r="I27"/>
  <c r="H27"/>
  <c r="F26"/>
  <c r="F27" s="1"/>
  <c r="E26"/>
  <c r="E27" s="1"/>
  <c r="D26"/>
  <c r="D27" s="1"/>
  <c r="C26"/>
  <c r="C27" s="1"/>
  <c r="B27"/>
  <c r="G29"/>
  <c r="F25"/>
  <c r="F29" s="1"/>
  <c r="E25"/>
  <c r="E29" s="1"/>
  <c r="D25"/>
  <c r="D29" s="1"/>
  <c r="C25"/>
  <c r="C29" s="1"/>
  <c r="B29"/>
  <c r="F54" i="33"/>
  <c r="F56" s="1"/>
  <c r="E54"/>
  <c r="E56" s="1"/>
  <c r="D54"/>
  <c r="D56" s="1"/>
  <c r="C54"/>
  <c r="C56" s="1"/>
  <c r="F23"/>
  <c r="F24" s="1"/>
  <c r="E23"/>
  <c r="E24" s="1"/>
  <c r="D23"/>
  <c r="D24" s="1"/>
  <c r="C23"/>
  <c r="C24" s="1"/>
  <c r="B23"/>
  <c r="B24" s="1"/>
  <c r="C25" i="32"/>
  <c r="C26" s="1"/>
  <c r="C21"/>
  <c r="J22" i="31"/>
  <c r="I22"/>
  <c r="H22"/>
  <c r="G22"/>
  <c r="F22"/>
  <c r="E22"/>
  <c r="D22"/>
  <c r="C22"/>
  <c r="B22"/>
  <c r="H20" i="29"/>
  <c r="H22" s="1"/>
  <c r="G20"/>
  <c r="G22" s="1"/>
  <c r="F20"/>
  <c r="F22" s="1"/>
  <c r="E20"/>
  <c r="E22" s="1"/>
  <c r="D20"/>
  <c r="D22" s="1"/>
  <c r="C20"/>
  <c r="C22" s="1"/>
  <c r="B20"/>
  <c r="B22" s="1"/>
  <c r="G19" i="28"/>
  <c r="G23" s="1"/>
  <c r="F19"/>
  <c r="F23" s="1"/>
  <c r="E19"/>
  <c r="E23" s="1"/>
  <c r="D19"/>
  <c r="D23" s="1"/>
  <c r="C19"/>
  <c r="C23" s="1"/>
  <c r="B19"/>
  <c r="B23" s="1"/>
  <c r="I21" i="27"/>
  <c r="J20" s="1"/>
  <c r="G21"/>
  <c r="E21"/>
  <c r="F20" s="1"/>
  <c r="C21"/>
  <c r="H20"/>
  <c r="D20"/>
  <c r="H19"/>
  <c r="D19"/>
  <c r="H18"/>
  <c r="D18"/>
  <c r="H17"/>
  <c r="H21" s="1"/>
  <c r="D17"/>
  <c r="D21" s="1"/>
  <c r="J19" i="26"/>
  <c r="B23" i="25"/>
  <c r="I21" i="24"/>
  <c r="J20"/>
  <c r="J21" s="1"/>
  <c r="I20"/>
  <c r="H20"/>
  <c r="H21" s="1"/>
  <c r="F20"/>
  <c r="F21" s="1"/>
  <c r="D20"/>
  <c r="D21" s="1"/>
  <c r="B20"/>
  <c r="B21" s="1"/>
  <c r="G20"/>
  <c r="G21" s="1"/>
  <c r="E20"/>
  <c r="E21" s="1"/>
  <c r="C20"/>
  <c r="C21" s="1"/>
  <c r="B23" i="23"/>
  <c r="B21"/>
  <c r="J24" i="22"/>
  <c r="H24"/>
  <c r="G24"/>
  <c r="F24"/>
  <c r="E24"/>
  <c r="D24"/>
  <c r="C24"/>
  <c r="B24"/>
  <c r="G22"/>
  <c r="E22"/>
  <c r="C22"/>
  <c r="H22"/>
  <c r="F22"/>
  <c r="D22"/>
  <c r="J26" i="20"/>
  <c r="I26"/>
  <c r="H26"/>
  <c r="G26"/>
  <c r="F26"/>
  <c r="E26"/>
  <c r="D26"/>
  <c r="C26"/>
  <c r="B26"/>
  <c r="H23"/>
  <c r="G23"/>
  <c r="F23"/>
  <c r="E23"/>
  <c r="D23"/>
  <c r="C23"/>
  <c r="B23"/>
  <c r="F22" i="18"/>
  <c r="E22"/>
  <c r="D22"/>
  <c r="C22"/>
  <c r="H24" i="19"/>
  <c r="G24"/>
  <c r="F23"/>
  <c r="F24" s="1"/>
  <c r="E23"/>
  <c r="E24" s="1"/>
  <c r="D23"/>
  <c r="D24" s="1"/>
  <c r="C23"/>
  <c r="C24" s="1"/>
  <c r="G47" i="17"/>
  <c r="G48" s="1"/>
  <c r="F47"/>
  <c r="F48" s="1"/>
  <c r="E47"/>
  <c r="E48" s="1"/>
  <c r="D47"/>
  <c r="D48" s="1"/>
  <c r="C47"/>
  <c r="C48" s="1"/>
  <c r="E47" i="16"/>
  <c r="C47"/>
  <c r="E46"/>
  <c r="C46"/>
  <c r="D20"/>
  <c r="B20"/>
  <c r="E19"/>
  <c r="C19"/>
  <c r="C20" s="1"/>
  <c r="E18"/>
  <c r="E20" s="1"/>
  <c r="C18"/>
  <c r="E24" i="15"/>
  <c r="C24"/>
  <c r="F24"/>
  <c r="D24"/>
  <c r="E26"/>
  <c r="D26"/>
  <c r="H23" i="14"/>
  <c r="G23"/>
  <c r="F23"/>
  <c r="E23"/>
  <c r="D23"/>
  <c r="C23"/>
  <c r="B23"/>
  <c r="I46" i="13"/>
  <c r="H46"/>
  <c r="G46"/>
  <c r="F46"/>
  <c r="E46"/>
  <c r="D46"/>
  <c r="C46"/>
  <c r="B46"/>
  <c r="I45"/>
  <c r="H45"/>
  <c r="G45"/>
  <c r="F45"/>
  <c r="E45"/>
  <c r="D45"/>
  <c r="C45"/>
  <c r="B45"/>
  <c r="I44"/>
  <c r="H44"/>
  <c r="G44"/>
  <c r="F44"/>
  <c r="E44"/>
  <c r="D44"/>
  <c r="C44"/>
  <c r="B44"/>
  <c r="I43"/>
  <c r="H43"/>
  <c r="G43"/>
  <c r="F43"/>
  <c r="E43"/>
  <c r="D43"/>
  <c r="C43"/>
  <c r="B43"/>
  <c r="I42"/>
  <c r="H42"/>
  <c r="G42"/>
  <c r="F42"/>
  <c r="E42"/>
  <c r="D42"/>
  <c r="C42"/>
  <c r="B42"/>
  <c r="I41"/>
  <c r="H41"/>
  <c r="G41"/>
  <c r="F41"/>
  <c r="E41"/>
  <c r="D41"/>
  <c r="C41"/>
  <c r="B41"/>
  <c r="I40"/>
  <c r="H40"/>
  <c r="G40"/>
  <c r="F40"/>
  <c r="E40"/>
  <c r="D40"/>
  <c r="C40"/>
  <c r="B40"/>
  <c r="I39"/>
  <c r="H39"/>
  <c r="G39"/>
  <c r="F39"/>
  <c r="E39"/>
  <c r="D39"/>
  <c r="C39"/>
  <c r="B39"/>
  <c r="I38"/>
  <c r="H38"/>
  <c r="G38"/>
  <c r="F38"/>
  <c r="E38"/>
  <c r="D38"/>
  <c r="C38"/>
  <c r="B38"/>
  <c r="I37"/>
  <c r="H37"/>
  <c r="G37"/>
  <c r="F37"/>
  <c r="E37"/>
  <c r="D37"/>
  <c r="C37"/>
  <c r="B37"/>
  <c r="I36"/>
  <c r="H36"/>
  <c r="G36"/>
  <c r="F36"/>
  <c r="E36"/>
  <c r="D36"/>
  <c r="C36"/>
  <c r="B36"/>
  <c r="I35"/>
  <c r="I47" s="1"/>
  <c r="H35"/>
  <c r="H47" s="1"/>
  <c r="G35"/>
  <c r="G47" s="1"/>
  <c r="F35"/>
  <c r="F47" s="1"/>
  <c r="E35"/>
  <c r="E47" s="1"/>
  <c r="D35"/>
  <c r="D47" s="1"/>
  <c r="C35"/>
  <c r="C47" s="1"/>
  <c r="B35"/>
  <c r="B47" s="1"/>
  <c r="E22" i="12"/>
  <c r="E24" s="1"/>
  <c r="D22"/>
  <c r="D24" s="1"/>
  <c r="C24"/>
  <c r="D22" i="11"/>
  <c r="C22"/>
  <c r="B22"/>
  <c r="E23" i="10"/>
  <c r="D23"/>
  <c r="C23"/>
  <c r="B23"/>
  <c r="C25" i="8"/>
  <c r="B25"/>
  <c r="C25" i="7"/>
  <c r="H20" i="6"/>
  <c r="G20"/>
  <c r="F20"/>
  <c r="E20"/>
  <c r="D20"/>
  <c r="C20"/>
  <c r="B20"/>
  <c r="I83" i="5"/>
  <c r="H83"/>
  <c r="I82"/>
  <c r="H82"/>
  <c r="G81"/>
  <c r="G83" s="1"/>
  <c r="F81"/>
  <c r="F83" s="1"/>
  <c r="E81"/>
  <c r="E83" s="1"/>
  <c r="D81"/>
  <c r="D83" s="1"/>
  <c r="C81"/>
  <c r="B81"/>
  <c r="G79"/>
  <c r="G82" s="1"/>
  <c r="F79"/>
  <c r="F82" s="1"/>
  <c r="E79"/>
  <c r="E82" s="1"/>
  <c r="D79"/>
  <c r="D82" s="1"/>
  <c r="C79"/>
  <c r="B79"/>
  <c r="I57"/>
  <c r="H57"/>
  <c r="G57"/>
  <c r="F57"/>
  <c r="E57"/>
  <c r="D57"/>
  <c r="C57"/>
  <c r="B57"/>
  <c r="C26" i="15" l="1"/>
  <c r="B26"/>
  <c r="C68" i="6"/>
  <c r="H28"/>
  <c r="F28"/>
  <c r="D28"/>
  <c r="B28"/>
  <c r="C30" i="2"/>
  <c r="D23"/>
  <c r="F23"/>
  <c r="H23"/>
  <c r="C28" i="34"/>
  <c r="E28"/>
  <c r="B28"/>
  <c r="D28"/>
  <c r="F28"/>
  <c r="C22" i="28"/>
  <c r="E22"/>
  <c r="G22"/>
  <c r="B22"/>
  <c r="D22"/>
  <c r="F22"/>
  <c r="F17" i="27"/>
  <c r="F21" s="1"/>
  <c r="J17"/>
  <c r="J21" s="1"/>
  <c r="F18"/>
  <c r="J18"/>
  <c r="F19"/>
  <c r="J19"/>
  <c r="C28" i="6"/>
  <c r="E28"/>
  <c r="G28"/>
  <c r="D25" i="7" l="1"/>
  <c r="G59" i="6"/>
  <c r="B59"/>
  <c r="E59"/>
  <c r="E25" i="7" l="1"/>
  <c r="F25" l="1"/>
  <c r="G25"/>
</calcChain>
</file>

<file path=xl/sharedStrings.xml><?xml version="1.0" encoding="utf-8"?>
<sst xmlns="http://schemas.openxmlformats.org/spreadsheetml/2006/main" count="879" uniqueCount="541">
  <si>
    <t>Autors càlculs indicadors:</t>
  </si>
  <si>
    <t>Equip tècnic</t>
  </si>
  <si>
    <t>Consell de Mallorca</t>
  </si>
  <si>
    <t>Eugenio Sanchis Moreno</t>
  </si>
  <si>
    <t>Departament de Cooperació Local</t>
  </si>
  <si>
    <t>Javier Marín Ramirez</t>
  </si>
  <si>
    <t>Direcció Insular de Cooperació Local i Suport Municipal</t>
  </si>
  <si>
    <t>Gabriel Alemany Morell</t>
  </si>
  <si>
    <t>Febrer 2012</t>
  </si>
  <si>
    <t>Edició:</t>
  </si>
  <si>
    <t>Conselleria de Medi Ambient i Mobilitat</t>
  </si>
  <si>
    <t>Direcció General de Canvi Climàtic i Educació Ambiental</t>
  </si>
  <si>
    <t>Servei de Qualitat Ambiental</t>
  </si>
  <si>
    <t>Equip tècnic:</t>
  </si>
  <si>
    <t>Col·laboradors:</t>
  </si>
  <si>
    <t>Miquel Àngel Coll Ramis</t>
  </si>
  <si>
    <t>Neus Andreu Sunyer</t>
  </si>
  <si>
    <t>Josep Llobet Brossa</t>
  </si>
  <si>
    <t>Pep Martorell Torres</t>
  </si>
  <si>
    <t>Guillermo Chacártegui Cirerol</t>
  </si>
  <si>
    <t>INDICADORS CLAU DE SOSTENIBILITAT 2010 : Ajuntament d'Esporles</t>
  </si>
  <si>
    <t>INDICADORS DE POBLACIÓ I SOCIOECONÒMICS (14)</t>
  </si>
  <si>
    <t>IC 1. Taxa de creixement anual de la població</t>
  </si>
  <si>
    <t>IC 2. Ràtio de dependència</t>
  </si>
  <si>
    <t>IC 4. Població activa i taxa d’atur</t>
  </si>
  <si>
    <t>IC 5. Immigració</t>
  </si>
  <si>
    <t>IC 7. Nombre de persones implicades en fòrums de participació</t>
  </si>
  <si>
    <t>IC 8. Cursos de formació municipal</t>
  </si>
  <si>
    <t>IC 10. Accés a noves tecnologies (internet)</t>
  </si>
  <si>
    <t>IC 13. Indicador d’estrès turístic</t>
  </si>
  <si>
    <t>IC 14. Capacitat d'allotjament</t>
  </si>
  <si>
    <t>INDICADORS MEDI URBÀ, SÒL I MOBILITAT (6)</t>
  </si>
  <si>
    <t>IC 15. Usos reals del sòl i intensitat dels usos del sòl</t>
  </si>
  <si>
    <t>IC 18. Parc de vehicles</t>
  </si>
  <si>
    <t>INDICADORS AMBIENTALS (14)</t>
  </si>
  <si>
    <t>IC 30. Producció de residus (inclou el fraccionament)</t>
  </si>
  <si>
    <t>IC1. Taxa de creixement anual de la població</t>
  </si>
  <si>
    <r>
      <t xml:space="preserve">Tipus: </t>
    </r>
    <r>
      <rPr>
        <sz val="10"/>
        <rFont val="Arial Narrow"/>
        <family val="2"/>
      </rPr>
      <t>pressió</t>
    </r>
  </si>
  <si>
    <t>Metodologia de càlcul:</t>
  </si>
  <si>
    <t xml:space="preserve">
Tc= taxa de creixement (%)
Tc =((Pn(s)+t – Pn(s))/Pn(s))x100
Pn(s)+t= població de l’any final (hab) segons diversificació expressa (s)
Pn(s)= població de dret de l’any de referència (hab) segons diversificació expressa (s)
(s) diversificació expressa per grups segons sexe i edat.
Pel càlcul dels indicadors es recomana agafar la dada a dia 1 de gener de l’any en curs</t>
  </si>
  <si>
    <r>
      <t>Unitat de mesura:</t>
    </r>
    <r>
      <rPr>
        <sz val="10"/>
        <rFont val="Arial Narrow"/>
        <family val="2"/>
      </rPr>
      <t xml:space="preserve"> percentatge.</t>
    </r>
  </si>
  <si>
    <t>Font:</t>
  </si>
  <si>
    <t>IBESTAT</t>
  </si>
  <si>
    <t>http://ibestat.caib.es/ibestat/page?p=px_publicaciones&amp;nodeId=2acef6cf-175a-4826-b71e-8302b13c1262&amp;path=poblacion%2FPADR%C3%93N&amp;lang=ca</t>
  </si>
  <si>
    <t xml:space="preserve">Dades </t>
  </si>
  <si>
    <t>Població de dret</t>
  </si>
  <si>
    <t>Homes</t>
  </si>
  <si>
    <t>Dones</t>
  </si>
  <si>
    <t xml:space="preserve">Variació interanual </t>
  </si>
  <si>
    <t>variació homes</t>
  </si>
  <si>
    <t>variació dones</t>
  </si>
  <si>
    <t>IC2. Ràtio de dependència</t>
  </si>
  <si>
    <r>
      <t xml:space="preserve">Tipus: </t>
    </r>
    <r>
      <rPr>
        <sz val="10"/>
        <rFont val="Arial Narrow"/>
        <family val="2"/>
      </rPr>
      <t>estat</t>
    </r>
  </si>
  <si>
    <r>
      <t>Definició:</t>
    </r>
    <r>
      <rPr>
        <sz val="10"/>
        <rFont val="Arial Narrow"/>
        <family val="2"/>
      </rPr>
      <t xml:space="preserve"> Ràtio de la població definida com a dependent (menor o igual a 15 anys; i major o igual a 65 anys) en relació a la població en edat laboral (entre 16 i 64 anys).</t>
    </r>
  </si>
  <si>
    <t>Rd= Rati de dependència (unitat)
Rd= (Pd/ Pl)*100
Pd= Població depenent (menor o igual a 15 anys i major o igual a 65) (hab)
Pl= Població amb edat laboral (la resta de població) (hab)</t>
  </si>
  <si>
    <r>
      <t>Unitat de mesura:</t>
    </r>
    <r>
      <rPr>
        <sz val="10"/>
        <rFont val="Arial Narrow"/>
        <family val="2"/>
      </rPr>
      <t xml:space="preserve"> habitants.</t>
    </r>
  </si>
  <si>
    <t>població de dret</t>
  </si>
  <si>
    <t>població&lt; 16 anys</t>
  </si>
  <si>
    <t>població 16 - 64 anys</t>
  </si>
  <si>
    <t>població &gt; 65 anys</t>
  </si>
  <si>
    <t>ratio de dependència</t>
  </si>
  <si>
    <t>IC3. Pressió humana</t>
  </si>
  <si>
    <r>
      <t>Definició:</t>
    </r>
    <r>
      <rPr>
        <sz val="10"/>
        <rFont val="Arial Narrow"/>
        <family val="2"/>
      </rPr>
      <t xml:space="preserve">  Es defineix com el nombre d’habitants reals que viuen al municipi en un moment determinat, és a dir, la suma de la població de dret i la població flotant. Per facilitar el càlcul tan sols s'han considerat la població de dret més la població flotant reglada (turistes). Reflecteix la població total estimada del municipi.   
</t>
    </r>
    <r>
      <rPr>
        <b/>
        <sz val="10"/>
        <rFont val="Arial Narrow"/>
        <family val="2"/>
      </rPr>
      <t/>
    </r>
  </si>
  <si>
    <t>Iph= Índex de pressió humana (hab)
Iph= Pn+Pf
Pn= població de dret=Nº habitants segons cens o padró (hab)
Pf= població flotant= (Places turistiques x planta oberta anual/100) x (ocupació hotelera anual/100)</t>
  </si>
  <si>
    <t xml:space="preserve">http://ibestat.caib.es/ibestat/page?p=px_publicaciones&amp;nodeId=2acef6cf-175a-4826-b71e-8302b13c1262&amp;path=poblacion%2FPADR%C3%93N&amp;lang=ca </t>
  </si>
  <si>
    <t>Observatori del Turisme. Conselleria de Turisme i Esports</t>
  </si>
  <si>
    <t>http://www.caib.es/sacmicrofront/contenido.do?mkey=M10072911244127834137&amp;lang=CA&amp;cont=22816</t>
  </si>
  <si>
    <t>Places turístiques</t>
  </si>
  <si>
    <t xml:space="preserve">% planta oberta </t>
  </si>
  <si>
    <t xml:space="preserve">% ocupació hotelera </t>
  </si>
  <si>
    <t>població flotant</t>
  </si>
  <si>
    <t>poblaicó de dret</t>
  </si>
  <si>
    <t>TOTAL</t>
  </si>
  <si>
    <t xml:space="preserve">IC4. Població activa i taxa d'atur </t>
  </si>
  <si>
    <r>
      <t xml:space="preserve">Definició: </t>
    </r>
    <r>
      <rPr>
        <sz val="10"/>
        <rFont val="Arial Narrow"/>
        <family val="2"/>
      </rPr>
      <t>és el conjunt de persones (16 a 64 anys) que suministren mà d’obra per a la producció de bens i serveis econòmics o que están disponibles i fan gestions per incorporar-se a l’esmentada producció. D’altra banda, reflexa la població de 16 a 64 anys que no ha treballat, està disponible per treballar i cerca una ocupació. En aquest cas, interessa la diferenciació per sexes.</t>
    </r>
  </si>
  <si>
    <t>http://www.caib.es/sacmicrofront/contenido.do?idsite=282&amp;cont=27748</t>
  </si>
  <si>
    <t>http://ibestat.caib.es/ibestat/page?p=px_tablas&amp;nodeId=c6d84018-046c-4e4e-b111-fb2f17416531</t>
  </si>
  <si>
    <t>% Serveis</t>
  </si>
  <si>
    <t>% Construcció</t>
  </si>
  <si>
    <t>% Indústria</t>
  </si>
  <si>
    <t>% Agricultura i Pesca</t>
  </si>
  <si>
    <t>% Sense clasificar</t>
  </si>
  <si>
    <t>Dades</t>
  </si>
  <si>
    <t>Població aturada</t>
  </si>
  <si>
    <t>Població activa registrada</t>
  </si>
  <si>
    <t>Taxa atur %</t>
  </si>
  <si>
    <t>Població aturada (Total)</t>
  </si>
  <si>
    <t>% Homes</t>
  </si>
  <si>
    <t>% Dones</t>
  </si>
  <si>
    <t>% serveis</t>
  </si>
  <si>
    <t>% industria</t>
  </si>
  <si>
    <t>Sense ocupació anterior</t>
  </si>
  <si>
    <t xml:space="preserve">IC5. Immigració </t>
  </si>
  <si>
    <t>Imm = percentatge d'acollida de població immigrant anual.
Imm= Ipi/Pn x 100
Ipi= nombre d’immigrants acollits segons el padró municipal (any) i segons el país d’origen (p)
Pn = població de dret del municipi de l’any de referència (hab)</t>
  </si>
  <si>
    <t xml:space="preserve">http://ibestat.caib.es/ibestat/page?p=px_publicaciones&amp;nodeId=2acef6cf-175a-4826-b71e-8302b13c1262&amp;path=poblacion%2FPADR%C3%93N </t>
  </si>
  <si>
    <t>Padró municipal</t>
  </si>
  <si>
    <t>Total immigrants</t>
  </si>
  <si>
    <t xml:space="preserve">   RESTA EUROPA</t>
  </si>
  <si>
    <t xml:space="preserve">   ÀFRICA</t>
  </si>
  <si>
    <t xml:space="preserve">   AMÈRICA DEL NORD</t>
  </si>
  <si>
    <t xml:space="preserve">   AMÈRICA CENTRAL I DEL SUD</t>
  </si>
  <si>
    <t xml:space="preserve">   ÀSIA</t>
  </si>
  <si>
    <t xml:space="preserve">   OCEANIA </t>
  </si>
  <si>
    <t xml:space="preserve">Taxa d'immigració </t>
  </si>
  <si>
    <t>RESTA EUROPA</t>
  </si>
  <si>
    <t>ÀFRICA</t>
  </si>
  <si>
    <t>AMÈRICA DEL NORD</t>
  </si>
  <si>
    <t>AMÈRICA CENTRAL I DEL SUD</t>
  </si>
  <si>
    <t>ÀSIA</t>
  </si>
  <si>
    <t xml:space="preserve">OCEANIA </t>
  </si>
  <si>
    <t xml:space="preserve">IC6. Sistemes de gestió ambiental </t>
  </si>
  <si>
    <r>
      <t xml:space="preserve">Definició: </t>
    </r>
    <r>
      <rPr>
        <sz val="10"/>
        <rFont val="Arial Narrow"/>
        <family val="2"/>
      </rPr>
      <t>Nombre d’empreses amb sistemes de gestió ambiental (EMAS i ISO 14.001) acreditats en el municipi.</t>
    </r>
  </si>
  <si>
    <t xml:space="preserve">Sgma= Percentatge d’empreses amb sistema de gestió mediambiental (%)
Sgma= Egm/En x 100
Egm = Nombre d’empreses amb un sistema de gestió mediambiental (EMAS o ISO 14001).
En= Nombre total d’empreses (total comptes cotització amb personal assalariat).
</t>
  </si>
  <si>
    <r>
      <t xml:space="preserve">Servei Qualitat Ambiental. Conselleria de Medi Ambient i Mobilitat </t>
    </r>
    <r>
      <rPr>
        <i/>
        <sz val="10"/>
        <rFont val="Arial Narrow"/>
        <family val="2"/>
      </rPr>
      <t>(EMAS)</t>
    </r>
    <r>
      <rPr>
        <sz val="10"/>
        <rFont val="Arial Narrow"/>
        <family val="2"/>
      </rPr>
      <t>.</t>
    </r>
  </si>
  <si>
    <t>http://www.caib.es/sacmicrofront/contenido.do?idsite=234&amp;cont=5521&amp;lang=ca&amp;campa=yes</t>
  </si>
  <si>
    <r>
      <t xml:space="preserve">Empreses certificadores: AENOR i Bureau Veritas </t>
    </r>
    <r>
      <rPr>
        <i/>
        <sz val="10"/>
        <rFont val="Arial Narrow"/>
        <family val="2"/>
      </rPr>
      <t>(ISO 14.001).</t>
    </r>
  </si>
  <si>
    <t>Observatori del Treball. Vicepresidència Econòmica, de Promoció Empresarial i d'Ocupació</t>
  </si>
  <si>
    <t>http://www.caib.es/sacmicrofront/contenido.do?mkey=M08100212155817041390&amp;lang=CA&amp;cont=10654</t>
  </si>
  <si>
    <t>EMAS</t>
  </si>
  <si>
    <t>ISO 14.001</t>
  </si>
  <si>
    <t>Total empreses amb SGA</t>
  </si>
  <si>
    <t>Total empreses municipi</t>
  </si>
  <si>
    <t>% empreses del municipi amb SGA</t>
  </si>
  <si>
    <t>IC7. Persones implicades en els fòrums de participació ciutadana</t>
  </si>
  <si>
    <r>
      <t>Definició</t>
    </r>
    <r>
      <rPr>
        <sz val="10"/>
        <rFont val="Arial Narrow"/>
        <family val="2"/>
      </rPr>
      <t>: Nombre de participants (assistents segons actes de participació) a fòrums de participació diferenciat segons el tipus de fòrum: plenari, sessió de treball o comisió informativa. Cal excloure o diferenciar les consultes massives no presencials: enquestes telefòniques, llistats de signatures, etc. A més es considera oportú tenir en compte la distinció per edats.</t>
    </r>
  </si>
  <si>
    <t>Rf = percentatge població que participa als diferents fòrums de participació (%hab/any)
Rf= Tpf/Pn x 100 (%hab/any)
Tpf= total persones han assistit als fòrums (any) segons tipus de fòrum
Tipus de fòrum:plenari, sessió de treball o comisió informativa.
A tenir en compte la distinció per sexe i edat.
Pn = població de dret del municipi de l’any de referència (hab)</t>
  </si>
  <si>
    <t xml:space="preserve">Font: </t>
  </si>
  <si>
    <t>Tècnic municipal responsable de l'Agenda Local 21</t>
  </si>
  <si>
    <t>Sessions fòrum</t>
  </si>
  <si>
    <t>Altres reunions</t>
  </si>
  <si>
    <t>Total assistents</t>
  </si>
  <si>
    <t>Població dret</t>
  </si>
  <si>
    <t>% població (fòrums)</t>
  </si>
  <si>
    <t>IC8. Cursos de formació municipal</t>
  </si>
  <si>
    <t>Ca = número de cursos municipals al llarg de l’any.
També interessa:
Fa= Percentatge població formant-se.
Fa= Pc/Pn x 100
Pc = nombre total de persones que han realitzat cursos de formació (any).
Pn= Població de dret del municipi</t>
  </si>
  <si>
    <r>
      <t>Unitat de mesura:</t>
    </r>
    <r>
      <rPr>
        <sz val="10"/>
        <rFont val="Arial Narrow"/>
        <family val="2"/>
      </rPr>
      <t xml:space="preserve"> nombre de cursos i matrícules.</t>
    </r>
  </si>
  <si>
    <t>2008-2009</t>
  </si>
  <si>
    <t>2009-2010</t>
  </si>
  <si>
    <t>2010-2011</t>
  </si>
  <si>
    <t>2011-2012</t>
  </si>
  <si>
    <t>Nombre cursos</t>
  </si>
  <si>
    <t>Alumnes</t>
  </si>
  <si>
    <t>% Població formant-se</t>
  </si>
  <si>
    <t xml:space="preserve"> IC9. Denúncies</t>
  </si>
  <si>
    <r>
      <t xml:space="preserve">Tipus: </t>
    </r>
    <r>
      <rPr>
        <sz val="10"/>
        <rFont val="Arial Narrow"/>
        <family val="2"/>
      </rPr>
      <t>resposta</t>
    </r>
  </si>
  <si>
    <r>
      <t xml:space="preserve">Definició: </t>
    </r>
    <r>
      <rPr>
        <sz val="10"/>
        <rFont val="Arial Narrow"/>
        <family val="2"/>
      </rPr>
      <t xml:space="preserve">Nombre de denúncies registrades segons tipologia de denúncia. </t>
    </r>
  </si>
  <si>
    <r>
      <t>Unitat de mesura:</t>
    </r>
    <r>
      <rPr>
        <sz val="10"/>
        <rFont val="Arial Narrow"/>
        <family val="2"/>
      </rPr>
      <t xml:space="preserve"> nombre de denúncies</t>
    </r>
  </si>
  <si>
    <r>
      <t>Font:</t>
    </r>
    <r>
      <rPr>
        <sz val="10"/>
        <rFont val="Arial Narrow"/>
        <family val="2"/>
      </rPr>
      <t xml:space="preserve"> </t>
    </r>
  </si>
  <si>
    <t>Trànsit</t>
  </si>
  <si>
    <t>Robatoris</t>
  </si>
  <si>
    <t>Renous</t>
  </si>
  <si>
    <t>Agressió física</t>
  </si>
  <si>
    <t>Maltractaments</t>
  </si>
  <si>
    <t>Total denúncies</t>
  </si>
  <si>
    <t xml:space="preserve"> IC10. Accés a noves tecnologies (banda ampla d'internet)</t>
  </si>
  <si>
    <r>
      <t xml:space="preserve">Definició: </t>
    </r>
    <r>
      <rPr>
        <sz val="10"/>
        <rFont val="Arial Narrow"/>
        <family val="2"/>
      </rPr>
      <t>Percentatge de llars amb connexió a internet.</t>
    </r>
  </si>
  <si>
    <t xml:space="preserve">Hi= (%) Nombre de connexions a internet (línia de banda ampla)
Hi= Nhi/Hm x 100
Nhi= nombre d'altes de connexió a internet
Hm= nombre d'habitatges </t>
  </si>
  <si>
    <t>Anuari La Caixa</t>
  </si>
  <si>
    <t>http://www.anuarieco.lacaixa.comunicacions.com/java/X?cgi=caixa.le_RightMenuHemeroteca.pattern</t>
  </si>
  <si>
    <t>Nombre de béns inmobles urbans d'ús residencial</t>
  </si>
  <si>
    <t>http://ibestat.caib.es/ibestat/page?p=px_tablas&amp;nodeId=a2ed127e-4b4b-41d7-8053-3bfb3b0e20a4</t>
  </si>
  <si>
    <t>línies de banda ampla</t>
  </si>
  <si>
    <t xml:space="preserve">Habitatges </t>
  </si>
  <si>
    <t xml:space="preserve">% </t>
  </si>
  <si>
    <r>
      <t xml:space="preserve">Definició: </t>
    </r>
    <r>
      <rPr>
        <sz val="10"/>
        <rFont val="Arial Narrow"/>
        <family val="2"/>
      </rPr>
      <t>Part del pressupost en despesa i en inversió destinat a usos socials i del medi ambient.</t>
    </r>
  </si>
  <si>
    <r>
      <t>D = despesa pressupostària social i en medi ambient en relació a la despesa municipal total (%)</t>
    </r>
    <r>
      <rPr>
        <sz val="10"/>
        <rFont val="Arial Narrow"/>
        <family val="2"/>
      </rPr>
      <t xml:space="preserve">
D = Dma/ Dm
Dma= despesa pressupostària social i en medi ambient (Euros/any)
Dma=Do+Dno
Dm= despesa municipal total (Euros/any)
Dno = despesa pressupostària no obligatòria social i en medi ambient en relació a la despesa municipal total (%) (segons trams de població 5000/20000/&gt;20000)
Do = despesa pressupostària obligatòria social i en medi ambient en relació a la despesa municipal total (%) (segons trams de població 5000/20000/&gt;20000)
Dm= despesa municipal total (Euros/any)</t>
    </r>
  </si>
  <si>
    <r>
      <t>Unitat de mesura:</t>
    </r>
    <r>
      <rPr>
        <sz val="10"/>
        <rFont val="Arial Narrow"/>
        <family val="2"/>
      </rPr>
      <t xml:space="preserve"> euros.</t>
    </r>
  </si>
  <si>
    <t>Ajuntament</t>
  </si>
  <si>
    <t>Capítols del pressupost</t>
  </si>
  <si>
    <t>Total pressupost (medi ambient i assumptes socials)</t>
  </si>
  <si>
    <t>Pressupost municipal</t>
  </si>
  <si>
    <t>% destinat a medi ambient i assumptes socials</t>
  </si>
  <si>
    <t>IC12.Índex d'estacionalitat turística</t>
  </si>
  <si>
    <r>
      <t xml:space="preserve">Definició: </t>
    </r>
    <r>
      <rPr>
        <sz val="10"/>
        <rFont val="Arial Narrow"/>
        <family val="2"/>
      </rPr>
      <t>Índex de l'ocupació hotelera mensual referida a l'ocupació mitjana anual registrada als establiments turístics del municipi. Es recomana el càlcul mensual i en percentatge sobre l'ocupació anual (cal esmentar l'índex d'ocupació de cada any).</t>
    </r>
  </si>
  <si>
    <t>Ie= Índex d’estacionalitat (%)
Ie= Otm/Ota x 100
Otm= Ocupació mitja mensual (%)
Ota= Ocupació mitja anual (%)</t>
  </si>
  <si>
    <r>
      <t>Unitat de mesura:</t>
    </r>
    <r>
      <rPr>
        <sz val="10"/>
        <rFont val="Arial Narrow"/>
        <family val="2"/>
      </rPr>
      <t xml:space="preserve"> percentatge. </t>
    </r>
  </si>
  <si>
    <t>Observatori del Turisme. Conselleria de Turisme i Treball</t>
  </si>
  <si>
    <t>Gener</t>
  </si>
  <si>
    <t>Febrer</t>
  </si>
  <si>
    <t>Març</t>
  </si>
  <si>
    <t>Abril</t>
  </si>
  <si>
    <t>Maig</t>
  </si>
  <si>
    <t>Juny</t>
  </si>
  <si>
    <t>Juliol</t>
  </si>
  <si>
    <t>Agost</t>
  </si>
  <si>
    <t>Setembre</t>
  </si>
  <si>
    <t>Octubre</t>
  </si>
  <si>
    <t>Novembre</t>
  </si>
  <si>
    <t>Desembre</t>
  </si>
  <si>
    <t>TOTAL ANUAL</t>
  </si>
  <si>
    <t>TOTAL  ANUAL</t>
  </si>
  <si>
    <t>IC13.índex de pressió turística</t>
  </si>
  <si>
    <r>
      <t>Definició:</t>
    </r>
    <r>
      <rPr>
        <sz val="10"/>
        <rFont val="Arial Narrow"/>
        <family val="2"/>
      </rPr>
      <t xml:space="preserve"> És la relació entre quantitat de turistes que visiten (pernocten) el municipi i el nombre de residents existents (població de dret).</t>
    </r>
    <r>
      <rPr>
        <b/>
        <sz val="10"/>
        <rFont val="Arial Narrow"/>
        <family val="2"/>
      </rPr>
      <t>Turista:</t>
    </r>
    <r>
      <rPr>
        <sz val="10"/>
        <rFont val="Arial Narrow"/>
        <family val="2"/>
      </rPr>
      <t xml:space="preserve"> és aquella persona que visita un lloc, on hi roman com a mínim una nit a un establiment d’allotjament col·lectiu o privat.</t>
    </r>
  </si>
  <si>
    <r>
      <t xml:space="preserve">Ptr= Pressió turística reglada (a partir del càlcul de la població flotant reglada)
</t>
    </r>
    <r>
      <rPr>
        <b/>
        <sz val="10"/>
        <rFont val="Arial Narrow"/>
        <family val="2"/>
      </rPr>
      <t>Ptr=Pfr/Pn</t>
    </r>
    <r>
      <rPr>
        <sz val="10"/>
        <rFont val="Arial Narrow"/>
        <family val="2"/>
      </rPr>
      <t xml:space="preserve">
Pfr= població flotant reglada=(nº places turístiques*taxa d'ocupació de la planta oberta) (hab)
Pn= Població de dret</t>
    </r>
  </si>
  <si>
    <r>
      <t>Unitat de mesura:</t>
    </r>
    <r>
      <rPr>
        <sz val="10"/>
        <rFont val="Arial Narrow"/>
        <family val="2"/>
      </rPr>
      <t xml:space="preserve"> turistes/habitants.</t>
    </r>
  </si>
  <si>
    <t>Ptr</t>
  </si>
  <si>
    <t>IC14.Capacitat d'allotjament</t>
  </si>
  <si>
    <r>
      <t>Tipus:</t>
    </r>
    <r>
      <rPr>
        <sz val="10"/>
        <rFont val="Arial Narrow"/>
        <family val="2"/>
      </rPr>
      <t xml:space="preserve"> estat</t>
    </r>
  </si>
  <si>
    <r>
      <t>Definició:</t>
    </r>
    <r>
      <rPr>
        <sz val="10"/>
        <rFont val="Arial Narrow"/>
        <family val="2"/>
      </rPr>
      <t xml:space="preserve"> És el nombre de persones que pot allotjar el municipi en funció del nombre de llits turístics i residencials del municipi. S’han de calcular les capacitats d’acollida per habitatges familiars i turístics. </t>
    </r>
  </si>
  <si>
    <t>La capacitat d’acollida de residents es calcula en funció del número de vivendes del municipi, multiplicat per la mitja d’habitants per vivenda. El tamany mitjà de cada vivende es pot consultar al Cens de Població i Vivendes de 2001. Aquest coeficient és diferent per a cada municipi.</t>
  </si>
  <si>
    <t>Cens de Població i Vivendes 2001. INE</t>
  </si>
  <si>
    <t>http://www.ine.es/jaxi/menu.do?type=pcaxis&amp;path=%2Ft20%2Fe242&amp;file=inebase&amp;L=</t>
  </si>
  <si>
    <t>Places residencials</t>
  </si>
  <si>
    <t>Vivendes</t>
  </si>
  <si>
    <t>IC15. Usos reals del sòl i intensitat d'usos del sòl</t>
  </si>
  <si>
    <r>
      <t>Definició</t>
    </r>
    <r>
      <rPr>
        <sz val="10"/>
        <rFont val="Arial Narrow"/>
        <family val="2"/>
      </rPr>
      <t xml:space="preserve">: Nombre d'hectàrees de sòl segons els seus usos reals del sòl i nombre d'hectàrees de sòl segons el seu ús, sobre la població total del municipi. Cal definir els usos possibles del sòl segons la classificació del planejament i després verificar-ne l'ús real que se'n fa. Aquests usos queden definits en el planejament.
</t>
    </r>
    <r>
      <rPr>
        <b/>
        <sz val="10"/>
        <rFont val="Arial Narrow"/>
        <family val="2"/>
      </rPr>
      <t/>
    </r>
  </si>
  <si>
    <t>Cu= % de superfície d’ús “u” respecte al sòl total del municipi (%)
Cu= (Su/St) x 100
Su= Superfície de sòl d’ús “u” (has)
St= Superfície total del municipi (has)
Iu= Intensitat d’ús del sòl d’ús “u” (has/hab)
Iu= Su/Pt
Su= Superfície de sòl d’ús “u” (has)
Pt= Població total (hab). Inclou la de dret i la flotant.</t>
  </si>
  <si>
    <r>
      <t>Unitat de mesura:</t>
    </r>
    <r>
      <rPr>
        <sz val="10"/>
        <rFont val="Arial Narrow"/>
        <family val="2"/>
      </rPr>
      <t xml:space="preserve">  percentatge.</t>
    </r>
  </si>
  <si>
    <t>Vegeu IC3 (població total)</t>
  </si>
  <si>
    <t>%</t>
  </si>
  <si>
    <t>Sòl urbà i urbanitzable</t>
  </si>
  <si>
    <t>Sòl no urbà</t>
  </si>
  <si>
    <t>Extensió municipi</t>
  </si>
  <si>
    <t>Hectàrees</t>
  </si>
  <si>
    <t>Ha/Hab</t>
  </si>
  <si>
    <t>Població total</t>
  </si>
  <si>
    <t xml:space="preserve">IC16.Espais naturals protegits </t>
  </si>
  <si>
    <r>
      <t>Definició:</t>
    </r>
    <r>
      <rPr>
        <sz val="10"/>
        <rFont val="Arial Narrow"/>
        <family val="2"/>
      </rPr>
      <t xml:space="preserve"> és la superfície natural protegida d'acord amb la normativa autonòmica. </t>
    </r>
  </si>
  <si>
    <t xml:space="preserve">                 Snp= Superfície natural protegida zona terrestre (ENP+LIC+ZEPA) (Ha)
També interessa conèixer la superfície terrestre protegida per la LECO i la LEN:
                  Sp= Percentatge superfície protegida (%)
                  Sp= Spt/Sm x 100
                 Spt= Superfície protegida zona terrestre (Ha)
                 Sm= Superfície terme municipal (Ha)
</t>
  </si>
  <si>
    <r>
      <t>Unitat de mesura:</t>
    </r>
    <r>
      <rPr>
        <sz val="10"/>
        <rFont val="Arial Narrow"/>
        <family val="2"/>
      </rPr>
      <t xml:space="preserve"> Hectàrees (%)</t>
    </r>
  </si>
  <si>
    <r>
      <t xml:space="preserve">Font:    </t>
    </r>
    <r>
      <rPr>
        <sz val="10"/>
        <rFont val="Arial Narrow"/>
        <family val="2"/>
      </rPr>
      <t/>
    </r>
  </si>
  <si>
    <t>Terrestre</t>
  </si>
  <si>
    <t>Marítim</t>
  </si>
  <si>
    <t>Total superfície protegida</t>
  </si>
  <si>
    <t>Superficie terrestre protegida</t>
  </si>
  <si>
    <t>Superfície municipi</t>
  </si>
  <si>
    <t>% superfície protegida</t>
  </si>
  <si>
    <t>% superfície no protegida</t>
  </si>
  <si>
    <r>
      <t>Definició:</t>
    </r>
    <r>
      <rPr>
        <sz val="10"/>
        <rFont val="Arial Narrow"/>
        <family val="2"/>
      </rPr>
      <t xml:space="preserve"> Evolució del nombre d'habitatges al municipi.</t>
    </r>
  </si>
  <si>
    <r>
      <t xml:space="preserve">Unitat de mesura: </t>
    </r>
    <r>
      <rPr>
        <sz val="10"/>
        <rFont val="Arial Narrow"/>
        <family val="2"/>
      </rPr>
      <t>habitatges</t>
    </r>
  </si>
  <si>
    <t>% variació</t>
  </si>
  <si>
    <r>
      <t>Definició:</t>
    </r>
    <r>
      <rPr>
        <sz val="10"/>
        <rFont val="Arial Narrow"/>
        <family val="2"/>
      </rPr>
      <t xml:space="preserve"> Evolució del nombre de llicències d'obra nova al municipi.</t>
    </r>
  </si>
  <si>
    <t>Unitat de mesura: percentatge.</t>
  </si>
  <si>
    <t>http://ibestat.caib.es/ibestat/page?p=px_tablas&amp;nodeId=ac409f21-2ec9-4de1-a198-534336cc0964</t>
  </si>
  <si>
    <t>% creixement</t>
  </si>
  <si>
    <t xml:space="preserve">IC17.Nombre de llicències d'obra nova </t>
  </si>
  <si>
    <t>IC17.1.Evolució nombre d'habitatges</t>
  </si>
  <si>
    <t>IC18. Parc de vehicles</t>
  </si>
  <si>
    <r>
      <t xml:space="preserve">Definició: </t>
    </r>
    <r>
      <rPr>
        <sz val="10"/>
        <rFont val="Arial Narrow"/>
        <family val="2"/>
      </rPr>
      <t>Nombre total de vehicles de tracció mecànica en percentatge sobre la població de dret (transport individual, no inclou camions, tractors, bus)</t>
    </r>
  </si>
  <si>
    <t>Metodologia de càlcul:
Vh= Parc de vehicles (veh/100 hab)
Vh= ((Nt+Nm+Nf) /Pn) x 100
Nt= Nº de turismes (inclou turismes de lloguer) (tur)
Nm= Nº de motocicletes
Nf= Nº de furgonetes
Pn= Població de dret</t>
  </si>
  <si>
    <r>
      <t xml:space="preserve">Unitat de mesura: </t>
    </r>
    <r>
      <rPr>
        <sz val="10"/>
        <rFont val="Arial Narrow"/>
        <family val="2"/>
      </rPr>
      <t>percentatge.</t>
    </r>
  </si>
  <si>
    <t>Parc de vehicles</t>
  </si>
  <si>
    <t>http://ibestat.caib.es/ibestat/page?p=px_tablas&amp;nodeId=00ce6b3e-018a-4564-b3a4-cfe49acf9f14</t>
  </si>
  <si>
    <t>Turismes</t>
  </si>
  <si>
    <t xml:space="preserve">Altres </t>
  </si>
  <si>
    <t>vehicles/habitants</t>
  </si>
  <si>
    <t>IC19. Desplaçaments en transport públic</t>
  </si>
  <si>
    <r>
      <t xml:space="preserve">Definició: </t>
    </r>
    <r>
      <rPr>
        <sz val="10"/>
        <rFont val="Arial Narrow"/>
        <family val="2"/>
      </rPr>
      <t>Nombre de desplaçaments realitzats en transport públic (autobús regular i tren) sobre el nombre d'habitants de dret.</t>
    </r>
  </si>
  <si>
    <t>Vtp= nombre de viatges en medi de transport públic per habitant (Nv/hab)
Vtp= Nv/Pn
Nv= Nombre total de viatges diaris amb transport públic
Pn= Població de dret (hab)</t>
  </si>
  <si>
    <r>
      <t xml:space="preserve">Unitat de mesura: </t>
    </r>
    <r>
      <rPr>
        <sz val="10"/>
        <rFont val="Arial Narrow"/>
        <family val="2"/>
      </rPr>
      <t>desplaçaments/hab/any</t>
    </r>
  </si>
  <si>
    <t>Consorci de Transport de Mallorca (CTM)</t>
  </si>
  <si>
    <t>Desplaçaments</t>
  </si>
  <si>
    <t>Dpt/Pt</t>
  </si>
  <si>
    <t>IC20. Consum d'aigua municipal</t>
  </si>
  <si>
    <r>
      <t xml:space="preserve">Definició: </t>
    </r>
    <r>
      <rPr>
        <sz val="10"/>
        <rFont val="Arial Narrow"/>
        <family val="2"/>
      </rPr>
      <t xml:space="preserve">Consum total d'aigua sobre la població total; i per dia al llarg de l’any.
</t>
    </r>
    <r>
      <rPr>
        <b/>
        <sz val="10"/>
        <rFont val="Arial Narrow"/>
        <family val="2"/>
      </rPr>
      <t/>
    </r>
  </si>
  <si>
    <t>Amt= Consum municipal d’aigua sobre població de dret o total (l/hab dia)
Amt= Atr/(Ptx365)
Atr= consum d’aigua total (litres)
Pt= Població dret o total (hab)</t>
  </si>
  <si>
    <r>
      <t xml:space="preserve">Unitat de mesura: </t>
    </r>
    <r>
      <rPr>
        <sz val="10"/>
        <rFont val="Arial Narrow"/>
        <family val="2"/>
      </rPr>
      <t>litres/habitant/dia</t>
    </r>
  </si>
  <si>
    <t>Portal de l'Aigua de les Illes Balears. D.G. de Recursos Hídrics. Conselleria d'Agricultura, Medi Ambient i Territori</t>
  </si>
  <si>
    <t>http://www.caib.es/sacmicrofront/contenido.do?idsite=259&amp;cont=38047&amp;&amp;lang=ca</t>
  </si>
  <si>
    <t>Vegeu IC3 (població total).</t>
  </si>
  <si>
    <t>Aigua suministrada (m3)</t>
  </si>
  <si>
    <t>Consum (m3)</t>
  </si>
  <si>
    <t xml:space="preserve">Litres/hab dret/dia </t>
  </si>
  <si>
    <t>Litres/hab total/dia</t>
  </si>
  <si>
    <t>IC20.1 Qualitat de les aigües de consum</t>
  </si>
  <si>
    <r>
      <t xml:space="preserve">Definició: </t>
    </r>
    <r>
      <rPr>
        <sz val="10"/>
        <rFont val="Arial Narrow"/>
        <family val="2"/>
      </rPr>
      <t>Nombre de dies a l'any en que l'ajuntament comprova que la qualitat de les aigües de consum, incompleixen els límits que fixa la legislació vigent.</t>
    </r>
  </si>
  <si>
    <t>Qa=  % de dies que les aigües de consum no cumpleixen els límits legals pel seu consum.
Qa= (Dnc/Ndm) x 100
Dnc=  nombre total de dies a l'any que l'aigua no cumpleix els límits establerts.
Ndm= nombre de dies que s'han pres mostres.</t>
  </si>
  <si>
    <t>Servei de salut ambiental. D.G. de Salut Pública i Consum. Conselleria de Salut, Familia i Benestar Social.</t>
  </si>
  <si>
    <t>http://www.caib.es/govern/organigrama/area.do?coduo=1117&amp;lang=ca</t>
  </si>
  <si>
    <t>Nombre total de mostres</t>
  </si>
  <si>
    <t>Nombre de mostres en bona qualitat</t>
  </si>
  <si>
    <t>% bona</t>
  </si>
  <si>
    <t>Nombre de mostres en mala qualitat</t>
  </si>
  <si>
    <t>% dolenta</t>
  </si>
  <si>
    <t>IC21. Volum no comptabilitzat i pèrdues d'aigua a la xarxa d'abastiment municipal.</t>
  </si>
  <si>
    <r>
      <t xml:space="preserve">Definició: </t>
    </r>
    <r>
      <rPr>
        <sz val="10"/>
        <rFont val="Arial Narrow"/>
        <family val="2"/>
      </rPr>
      <t>Volum total d'aigua que els serveis municipals no comptabilitzen o perden.</t>
    </r>
    <r>
      <rPr>
        <b/>
        <sz val="10"/>
        <rFont val="Arial Narrow"/>
        <family val="2"/>
      </rPr>
      <t/>
    </r>
  </si>
  <si>
    <t>Total aigua suministrada (m3)</t>
  </si>
  <si>
    <t>Pèrdua (m3)</t>
  </si>
  <si>
    <t>% pèrdua</t>
  </si>
  <si>
    <t>IC22. Volum d’aigua residual tractada municipal</t>
  </si>
  <si>
    <r>
      <t xml:space="preserve">Definició: </t>
    </r>
    <r>
      <rPr>
        <sz val="10"/>
        <rFont val="Arial Narrow"/>
        <family val="2"/>
      </rPr>
      <t xml:space="preserve"> Volum total d'aigua residual tractada a l'EDAR al llarg de l’any, respecte a la població total.</t>
    </r>
    <r>
      <rPr>
        <b/>
        <sz val="10"/>
        <rFont val="Arial Narrow"/>
        <family val="2"/>
      </rPr>
      <t xml:space="preserve">
</t>
    </r>
  </si>
  <si>
    <t>Vrta= Volum d’aigua residual tractada a EDAR per habitant de població total
durant any (m3/hab dia)
Vrta= Vt/ Pt
Vt= Volum d’aigua residual tractada a EDAR anualment (m3/ dia)
Pt= Població total (hab)</t>
  </si>
  <si>
    <r>
      <t xml:space="preserve">Unitat de mesura: </t>
    </r>
    <r>
      <rPr>
        <sz val="10"/>
        <rFont val="Arial Narrow"/>
        <family val="2"/>
      </rPr>
      <t>m3/habitant/any.</t>
    </r>
  </si>
  <si>
    <t>m3</t>
  </si>
  <si>
    <t>Sin datos ABAQUA</t>
  </si>
  <si>
    <t>Població</t>
  </si>
  <si>
    <t>m3/hab/any</t>
  </si>
  <si>
    <t>IC23.  Reutilització de les aigües depurades</t>
  </si>
  <si>
    <r>
      <t xml:space="preserve">Definició: </t>
    </r>
    <r>
      <rPr>
        <sz val="10"/>
        <rFont val="Arial Narrow"/>
        <family val="2"/>
      </rPr>
      <t xml:space="preserve"> Volum proporcional d'aigües residuals tractades a la depuradora que són reutilitzades. No existeix una medició del cabal real que es reutilitza, tan sols es coneix el cabal màxim que pot reutilitzar la depuradora anualment, segons l’autorització administrativa.</t>
    </r>
    <r>
      <rPr>
        <b/>
        <sz val="10"/>
        <rFont val="Arial Narrow"/>
        <family val="2"/>
      </rPr>
      <t xml:space="preserve">
</t>
    </r>
  </si>
  <si>
    <r>
      <t xml:space="preserve">Unitat de mesura: </t>
    </r>
    <r>
      <rPr>
        <sz val="10"/>
        <rFont val="Arial Narrow"/>
        <family val="2"/>
      </rPr>
      <t xml:space="preserve">percentatge. </t>
    </r>
  </si>
  <si>
    <t>Vdr</t>
  </si>
  <si>
    <t>Vd</t>
  </si>
  <si>
    <t>Reutilització</t>
  </si>
  <si>
    <t>IC23.1  Usos de l'aigua depurada d'EDAR municipal</t>
  </si>
  <si>
    <r>
      <t xml:space="preserve">Definició: </t>
    </r>
    <r>
      <rPr>
        <sz val="10"/>
        <rFont val="Arial Narrow"/>
        <family val="2"/>
      </rPr>
      <t xml:space="preserve"> Percentatge desglossat segons els usos, del volum proporcional d'aigües residuals tractades a la depuradora que són reutilitzades. No existeix una medició del cabal real que es reutilitza, tan sols es coneix el cabal màxim que pot reutilitzar la depuradora anualment, segons l’autorització administrativa.</t>
    </r>
    <r>
      <rPr>
        <b/>
        <sz val="10"/>
        <rFont val="Arial Narrow"/>
        <family val="2"/>
      </rPr>
      <t xml:space="preserve">
</t>
    </r>
  </si>
  <si>
    <t>Reutilització aigua (m3)</t>
  </si>
  <si>
    <t>ús agrícola</t>
  </si>
  <si>
    <t>ús industrial (inclou turisme)</t>
  </si>
  <si>
    <t xml:space="preserve">ús urbà </t>
  </si>
  <si>
    <t>altres usos</t>
  </si>
  <si>
    <t>Total aigua depurada reutilitzada</t>
  </si>
  <si>
    <t>IC24. Qualitat d'aigües de bany</t>
  </si>
  <si>
    <r>
      <t xml:space="preserve">Definició: </t>
    </r>
    <r>
      <rPr>
        <sz val="10"/>
        <rFont val="Arial Narrow"/>
        <family val="2"/>
      </rPr>
      <t>Nombre de zones en que l'ajuntament té coneixement que la qualitat de les aigües de bany incompleixen els límits que fixa la legislació vigent.</t>
    </r>
  </si>
  <si>
    <t>Direcció General de Salut Pública i Consum. Salut Ambiental</t>
  </si>
  <si>
    <t>Conselleria de Salut, Familia i Benestar Social</t>
  </si>
  <si>
    <t>http://salutambiental.caib.es/sacmicrofront/contenido.do?idsite=1505&amp;cont=26165&amp;lang=ca&amp;campa=yes</t>
  </si>
  <si>
    <t>Nombre de zones de mostreig</t>
  </si>
  <si>
    <t>Zones aptes per al bany</t>
  </si>
  <si>
    <t xml:space="preserve">Zones no aptes per al bany </t>
  </si>
  <si>
    <t>% zones aptes per al bany</t>
  </si>
  <si>
    <t>%  zones no aptes per al bany</t>
  </si>
  <si>
    <t>IC25. Consum d'energia elèctrica del municipi</t>
  </si>
  <si>
    <r>
      <t>Definició</t>
    </r>
    <r>
      <rPr>
        <sz val="10"/>
        <rFont val="Arial Narrow"/>
        <family val="2"/>
      </rPr>
      <t>: Dades del consum d'energia elèctrica domiciliar per persona (sobre la població de dret i la població flotant no reglada) que es dóna al municipi mensualment al llarg de l’any.</t>
    </r>
  </si>
  <si>
    <t>Ce= Consum elèctric (Tep/hab/any)
Ce= E/Pn 
E= Energia elèctrica domiciliar facturada (kWh) *
Pn=Població total (hab)
* Passar els kWh a Tep.</t>
  </si>
  <si>
    <r>
      <t>Unitat de mesura:</t>
    </r>
    <r>
      <rPr>
        <sz val="10"/>
        <rFont val="Arial Narrow"/>
        <family val="2"/>
      </rPr>
      <t xml:space="preserve"> Tep/habitant/any.</t>
    </r>
  </si>
  <si>
    <t>http://ibestat.caib.es/ibestat/page?p=px_tablas&amp;nodeId=8b419725-bb6e-4710-a94f-34f08a4ad5ba</t>
  </si>
  <si>
    <t>Vegeu IC 3 (població total)</t>
  </si>
  <si>
    <t>Kwh</t>
  </si>
  <si>
    <t>tep</t>
  </si>
  <si>
    <t>Pt</t>
  </si>
  <si>
    <t>Tep/hab/any</t>
  </si>
  <si>
    <t>IC26. Implantació d'energia renovable</t>
  </si>
  <si>
    <r>
      <t>Definició</t>
    </r>
    <r>
      <rPr>
        <sz val="10"/>
        <rFont val="Arial Narrow"/>
        <family val="2"/>
      </rPr>
      <t>: Dades de la producció total d'energia produïda a partir de fonts renovables del municipi. No existeix una medició de la producció real que es genera a partir de fonts renovables, tan sols es coneix la producció màxima que pot generar anualment, segons l’autorització administrativa.</t>
    </r>
  </si>
  <si>
    <t xml:space="preserve">Cer= producció energia renovable (tep) anualment.
</t>
  </si>
  <si>
    <r>
      <t>Unitat de mesura:</t>
    </r>
    <r>
      <rPr>
        <sz val="10"/>
        <rFont val="Arial Narrow"/>
        <family val="2"/>
      </rPr>
      <t xml:space="preserve"> tones equivalents de petroli (Tep). </t>
    </r>
  </si>
  <si>
    <t xml:space="preserve">Direcció General d’Energia. Conselleria de comerç, indústria i energia. </t>
  </si>
  <si>
    <t>Tep</t>
  </si>
  <si>
    <t>IC27. Consum d'electricitat de l'ajuntament</t>
  </si>
  <si>
    <r>
      <t>Definició</t>
    </r>
    <r>
      <rPr>
        <sz val="10"/>
        <rFont val="Arial Narrow"/>
        <family val="2"/>
      </rPr>
      <t>: Dades del consum d'energia elèctrica dels edificis, instal·lacions i infraestructures municipals.</t>
    </r>
  </si>
  <si>
    <t xml:space="preserve">Cea= Consum elèctric ajuntament (kWh/hab/any)
Cea= Ca/Pd 
Ca=  consum ajuntament (kWh)
Pd= Població dret (hab)
</t>
  </si>
  <si>
    <r>
      <t>Unitat de mesura:</t>
    </r>
    <r>
      <rPr>
        <sz val="10"/>
        <rFont val="Arial Narrow"/>
        <family val="2"/>
      </rPr>
      <t xml:space="preserve"> kWh/habitant/any.</t>
    </r>
  </si>
  <si>
    <t>Tècnic municipal responsable de l'Agenda Loca 21</t>
  </si>
  <si>
    <t>Pobl. Dret</t>
  </si>
  <si>
    <t>kWh/hab/any</t>
  </si>
  <si>
    <t>IC28. Consums d'electricitat dels grans consumidors</t>
  </si>
  <si>
    <r>
      <t>Tipus:</t>
    </r>
    <r>
      <rPr>
        <sz val="10"/>
        <rFont val="Arial Narrow"/>
        <family val="2"/>
      </rPr>
      <t xml:space="preserve"> pressió</t>
    </r>
  </si>
  <si>
    <r>
      <t xml:space="preserve">Definició: </t>
    </r>
    <r>
      <rPr>
        <sz val="10"/>
        <rFont val="Arial Narrow"/>
        <family val="2"/>
      </rPr>
      <t>Dades del consum d'energia elèctrica dels grans consumidors del municipi.</t>
    </r>
  </si>
  <si>
    <r>
      <t xml:space="preserve">Unitat de mesura: </t>
    </r>
    <r>
      <rPr>
        <sz val="10"/>
        <rFont val="Arial Narrow"/>
        <family val="2"/>
      </rPr>
      <t>kWh</t>
    </r>
  </si>
  <si>
    <t>Ajuntament
Empreses energètiques</t>
  </si>
  <si>
    <t xml:space="preserve">núm. grans consumidors </t>
  </si>
  <si>
    <t>consum total GC (kWh)</t>
  </si>
  <si>
    <t>kWh/gran consumidor</t>
  </si>
  <si>
    <t>consum municipi (kWh)</t>
  </si>
  <si>
    <t>%  GC</t>
  </si>
  <si>
    <t>% municipi</t>
  </si>
  <si>
    <t xml:space="preserve">IC29. Consum total d'energia  </t>
  </si>
  <si>
    <t>Tipus: estat</t>
  </si>
  <si>
    <r>
      <t>Definició</t>
    </r>
    <r>
      <rPr>
        <sz val="10"/>
        <rFont val="Arial Narrow"/>
        <family val="2"/>
      </rPr>
      <t>: Consum total d'energia per habitant que es dóna en el municipi, tenint en compte totes les fonts possibles.</t>
    </r>
  </si>
  <si>
    <t xml:space="preserve">I. Càlcul real (basat en el consum real):
Etm= Energia total consumida realment a nivell municipal (tep)
Etm= ΣEn 
En= sumatori de les diferents fonts d’energia (tep)
                     També interessa:
C= Consum d’energia (tep/hab)
C= Etm/Pt
Etm= Consum total d’energia (tep)
Pt= Població total (hab)
II. Càlcul estimatiu (en el cas de desconeixement dels diferents subministres d’energia a nivell municipal):
Eth= Energia total consumida per habitant a l’any (Tep/hab).
Eth= Eti/Pdi
                     Eti = Energia total consumida a nivell d’illa.
                     Pdi= Població total de l’illa corresponent.
                     Etm= Energia total consumida per municipi (Tep)
                     Etm= Eth x Pdm (Tep)                 
                     Eth= Energia total consumida per habitant a l’any (Tep).
                     Pdm= Població total del municipi.
</t>
  </si>
  <si>
    <r>
      <t>Unitat de mesura:</t>
    </r>
    <r>
      <rPr>
        <sz val="10"/>
        <rFont val="Arial Narrow"/>
        <family val="2"/>
      </rPr>
      <t xml:space="preserve"> Tep/habitant.</t>
    </r>
  </si>
  <si>
    <t>http://www.caib.es/sacmicrofront/contenido.do?mkey=M0807081137367224693&amp;lang=CA&amp;cont=7491</t>
  </si>
  <si>
    <t xml:space="preserve">Dades  </t>
  </si>
  <si>
    <t>Càlcul real</t>
  </si>
  <si>
    <t>Electricitat (kWh)</t>
  </si>
  <si>
    <t>Combustibles líquids (kWh)</t>
  </si>
  <si>
    <t>Gas (kWh)</t>
  </si>
  <si>
    <t>Energies renovables (kWh)</t>
  </si>
  <si>
    <t>Consum total (kWh)</t>
  </si>
  <si>
    <t>Energia total consumida municipi (tep)</t>
  </si>
  <si>
    <t xml:space="preserve"> Càlcul estimatiu</t>
  </si>
  <si>
    <t>Energia total consumida a nivell d'illa (tep)</t>
  </si>
  <si>
    <t>Població total de l'illa (hab)</t>
  </si>
  <si>
    <t>Energia total consumida/habitant</t>
  </si>
  <si>
    <t>Població total municipi</t>
  </si>
  <si>
    <t>IC30. Producció de residus</t>
  </si>
  <si>
    <r>
      <t xml:space="preserve">Definició: </t>
    </r>
    <r>
      <rPr>
        <sz val="10"/>
        <rFont val="Arial Narrow"/>
        <family val="2"/>
      </rPr>
      <t>Volum produït de residus en el municipi sobre la població total mensualment al llarg de l’any. El càlcul s'ha de fer per fracció de residus: paper / vidre / envasos / orgànic / altres (inclou rebuig) / voluminosos i perillosos.</t>
    </r>
    <r>
      <rPr>
        <b/>
        <sz val="10"/>
        <rFont val="Arial Narrow"/>
        <family val="2"/>
      </rPr>
      <t xml:space="preserve">
</t>
    </r>
  </si>
  <si>
    <r>
      <t xml:space="preserve">Unitat de mesura: </t>
    </r>
    <r>
      <rPr>
        <sz val="10"/>
        <rFont val="Arial Narrow"/>
        <family val="2"/>
      </rPr>
      <t>quilograms/habitant/dia.</t>
    </r>
  </si>
  <si>
    <t>Direcció Insular de Gestió de Residus. Departament de Medi Ambient. Consell de Mallorca</t>
  </si>
  <si>
    <t>Rebuig</t>
  </si>
  <si>
    <t>vidre</t>
  </si>
  <si>
    <t>paper-cartró</t>
  </si>
  <si>
    <t>envasos</t>
  </si>
  <si>
    <t>form</t>
  </si>
  <si>
    <t>Mrs selectiva</t>
  </si>
  <si>
    <t>Rsu (Kg)</t>
  </si>
  <si>
    <t>Pr (kg/hab/dia)</t>
  </si>
  <si>
    <t>Rs (%)</t>
  </si>
  <si>
    <t>Rsh (kg/hab/dia)</t>
  </si>
  <si>
    <t xml:space="preserve">Població total </t>
  </si>
  <si>
    <t xml:space="preserve">IC 31. Contaminació per renous </t>
  </si>
  <si>
    <r>
      <t>Definició</t>
    </r>
    <r>
      <rPr>
        <sz val="10"/>
        <rFont val="Arial Narrow"/>
        <family val="2"/>
      </rPr>
      <t>: percentatge de població exposada a renou ambiental perjudicial.</t>
    </r>
  </si>
  <si>
    <t>Nombre persones exposades  a nivells de renou ambiental superior als valors legislats</t>
  </si>
  <si>
    <t>Població Total del municipi</t>
  </si>
  <si>
    <t xml:space="preserve"> % població afectada</t>
  </si>
  <si>
    <t>% població no afectada</t>
  </si>
  <si>
    <r>
      <t>IC 17.1 Evolució del nombre d'habitatges</t>
    </r>
    <r>
      <rPr>
        <sz val="11"/>
        <color rgb="FFFF0000"/>
        <rFont val="Arial Narrow"/>
        <family val="2"/>
      </rPr>
      <t xml:space="preserve"> </t>
    </r>
  </si>
  <si>
    <r>
      <t xml:space="preserve">IC 23. Reutilització d'aigües depurades </t>
    </r>
    <r>
      <rPr>
        <sz val="11"/>
        <color rgb="FFFF0000"/>
        <rFont val="Arial Narrow"/>
        <family val="2"/>
      </rPr>
      <t>(ELIMINAT PER ESPORLES)</t>
    </r>
  </si>
  <si>
    <r>
      <t xml:space="preserve">IC 23.1 Usos de l'aigua depurada d'EDAR municipal </t>
    </r>
    <r>
      <rPr>
        <sz val="11"/>
        <color rgb="FFFF0000"/>
        <rFont val="Arial Narrow"/>
        <family val="2"/>
      </rPr>
      <t>(ELIMINAT PER ESPORLES)</t>
    </r>
  </si>
  <si>
    <r>
      <t xml:space="preserve">IC 24. Qualitat aigües de bany </t>
    </r>
    <r>
      <rPr>
        <sz val="11"/>
        <color rgb="FFFF0000"/>
        <rFont val="Arial Narrow"/>
        <family val="2"/>
      </rPr>
      <t>(ELIMINAT PER ESPORLES)</t>
    </r>
  </si>
  <si>
    <t xml:space="preserve">IC 25. Consum d’energia elèctrica </t>
  </si>
  <si>
    <r>
      <t xml:space="preserve">IC 26. Implantació d’energia renovable </t>
    </r>
    <r>
      <rPr>
        <sz val="11"/>
        <color rgb="FFFF0000"/>
        <rFont val="Arial Narrow"/>
        <family val="2"/>
      </rPr>
      <t>(ELIMINAT PER ESPORLES)</t>
    </r>
  </si>
  <si>
    <r>
      <t xml:space="preserve">IC 28. Consum d'electricitat dels grans consumidors </t>
    </r>
    <r>
      <rPr>
        <sz val="11"/>
        <color indexed="10"/>
        <rFont val="Arial Narrow"/>
        <family val="2"/>
      </rPr>
      <t>(ELIMINAT PER ESPORLES)</t>
    </r>
  </si>
  <si>
    <r>
      <t xml:space="preserve">IC 31. Contaminació per renous </t>
    </r>
    <r>
      <rPr>
        <sz val="11"/>
        <color rgb="FFFF0000"/>
        <rFont val="Arial Narrow"/>
        <family val="2"/>
      </rPr>
      <t>(ELIMINAT PER ESPORLES)</t>
    </r>
  </si>
  <si>
    <t>Observatori del Turisme. Conselleria de Turisme i Esports. Anuari 2013.</t>
  </si>
  <si>
    <t>http://www.caib.es/sacmicrofront/archivopub.do?ctrl=MCRST865ZI174367&amp;id=174367</t>
  </si>
  <si>
    <t>Dades de % planta oberta i % ocupació hotelera referides a nivell d'illa.</t>
  </si>
  <si>
    <t>IBESTAT (les dades de 2015 corresponene al primer trimestre de l'any).</t>
  </si>
  <si>
    <t xml:space="preserve">IC 3. Índex de pressió humana </t>
  </si>
  <si>
    <t>Observatori del treball. Vicepresidència Econòmica, de Promoció Empresarial i d'Ocupació (les dades corresponents al 2015 fan referència al primer trimestre de l'any)</t>
  </si>
  <si>
    <t xml:space="preserve">   UNIÓ EUROPEA</t>
  </si>
  <si>
    <t>UNIÓ EUROPEA</t>
  </si>
  <si>
    <t>2012-2013</t>
  </si>
  <si>
    <t>2013-2014</t>
  </si>
  <si>
    <t>2014-2015</t>
  </si>
  <si>
    <r>
      <t xml:space="preserve">Definició: </t>
    </r>
    <r>
      <rPr>
        <sz val="10"/>
        <rFont val="Arial Narrow"/>
        <family val="2"/>
      </rPr>
      <t>Nombre de cursos de formació ocupacional (i matrícules), que han estat gestionats o cogestionats per l’ajuntament al llarg de l'any. En aquest cas no interessa diferenciar entre edat i sexe ja que, els destinataris són joves i a més, les dades no són prou significatives.</t>
    </r>
  </si>
  <si>
    <t>Enllumenat públic</t>
  </si>
  <si>
    <t>Recollida de residus</t>
  </si>
  <si>
    <t>Neteja viària</t>
  </si>
  <si>
    <t>IC11.Despesa i inversió municipal social i ambiental</t>
  </si>
  <si>
    <t>Cementiri</t>
  </si>
  <si>
    <t>Clavegueram, sanetjament i subministrament domiciliari d'aigua potable</t>
  </si>
  <si>
    <r>
      <t>Definició:</t>
    </r>
    <r>
      <rPr>
        <sz val="10"/>
        <rFont val="Arial Narrow"/>
        <family val="2"/>
      </rPr>
      <t xml:space="preserve"> Ràtio de creixement de la població de dret d'un any en funció de l'anterior, expressat en tant per cent. Diversificat per grups de sexe.</t>
    </r>
  </si>
  <si>
    <t xml:space="preserve">Superfície protegida </t>
  </si>
  <si>
    <t>Memòria justificativa Urbanisme Ajuntament Esporles Capítol 9</t>
  </si>
  <si>
    <t>IC 11. Despesa i inversió municipal en medi ambient</t>
  </si>
  <si>
    <t>IC 16. Superfície natural protegida i gestionada</t>
  </si>
  <si>
    <t>IC 17. Construcció de nous habitatges</t>
  </si>
  <si>
    <r>
      <t xml:space="preserve">IC 22. Volum d’aigua residual tractada </t>
    </r>
    <r>
      <rPr>
        <sz val="11"/>
        <color rgb="FFFF0000"/>
        <rFont val="Arial Narrow"/>
        <family val="2"/>
      </rPr>
      <t>(ELIMINAT PER ESPORLES)</t>
    </r>
  </si>
  <si>
    <t>E</t>
  </si>
  <si>
    <t>IC 20. Abastiment d’aigua municipal</t>
  </si>
  <si>
    <t>IC 21. Pèrdues d’aigua a la xarxa d’abastiment municipal</t>
  </si>
  <si>
    <t xml:space="preserve">Ru= aigua depurada reutilitzada per a ús U (%)                                                                                                                                                                                                                                                                                                                                                  Ru= Vdru/Vd x 100                                                                                                                                                                                                                                                                                 Vdru = volum d'aigua depurada reutilitzada per a ús "U" (m3)                                                                                                                                                                                                                   Vd = volum total d'aigües depurades (m3)
"U" =  tipus d'usos que se'n fa de l'aigua depurada.
</t>
  </si>
  <si>
    <t xml:space="preserve">Qa= percentatge de zones que les aigües de bany compleixen els límits legals.*
Qa= (Dnc/Nn) x 100
Dnc= nombre de zones a l’any en que es cumpleixen els límits establerts                                                                                                                                                                                                                       Nm = nombre total de les zones on s'han agafat mostres d'aigua
* A l’any 2006 es va publicar la Directiva 2006/CE del Parlament europeu i del Consell, de 15 de febrer de 2006 relativa a la gestió de la qualitat de les aigües de bany i per la qual es va derogar la Directiva 76/160/CEE.                                                             </t>
  </si>
  <si>
    <t>Cegc=  consum d'electricitat grans consumidors.
Cegc= Cgc/Gn
Cgc= consum total de grans consumidors (kWh)                                                                                                                                                                                                                        Gn= número de grans consumidors que hi ha al municipi.                                                                                                                                                                                                                                                                                                                                       També interessa:                                                                                                                                                                                                                                                                        Cegcm = Cgc/Cm *100                                                                                                                                                                                                                                                                 Cgc = consum total de grans consumidors (kWh)                                                                                                                                                                                                                         Cm =  consum elèctric del municipi (kWh).</t>
  </si>
  <si>
    <t>IC 29. Consum total d’energia</t>
  </si>
  <si>
    <t>IC 6. Sistemes de gestió ambiental</t>
  </si>
  <si>
    <t>IC 27. Consum d’electricitat de l'ajuntament</t>
  </si>
  <si>
    <t>P =  pèrdua                                                                                                                                                                                                                                                                                                                      P = Tae - Taf                                                                                                                                                                                                                                                                                                                  P (%) = ( P / Tae ) x 100                                                                                                                                                                                                                                                                                               Tae = total aigua extreta (m3)                                                                                                                                                                                                                                                                                        Taf = total aigua factura (m3)</t>
  </si>
  <si>
    <t xml:space="preserve">Per aquells municipis que tenen el tractament d'aigua residual compartit, s'ha fet una una estimació en funció de la població total.     </t>
  </si>
  <si>
    <t>Agència Balear de l’Aigua i de la Qualitat Ambiental (ABAQUA). Depuradores públiques. Conselleria d'Agricultura, Medi Ambient i Territori.</t>
  </si>
  <si>
    <t xml:space="preserve">                                                                                                                                                                                                                                                                                                                                                  R= Reutilització d'aigües depurades (%)                                                                                                                                                                                                                                                                                   R= Vdr/Vd x 100                                                                                                                                                                                                                                                                                                                       Vdr = volum d'aigües residuals tractades i reutilitzades (m3)                                                                                                                                                                                                                                                    Vd = volum total d'aigües depurades (m3)
</t>
  </si>
  <si>
    <t xml:space="preserve">Pr= Producció de residus
Pr = Rsu / Pt                                                                                                                                                                                                                                                                                                                                                                                                                                                                        Rsu = producció de residus sòlids urbans per dia (kg)                                                                                                                                                                                                                         Pt = Població total (hab)                                                                                                                                                                                                                                                                                Rs= Recollida selectiva respecte al total dels residus produïts. 
Rs = Mrs / Rsu*100
Mrs = massa de residus recollida selectiva (kg)
Rsu = massa total de residus generats (kg)
Rsh= Volum de recollida selectiva per persona i dia 
Rsh= Mrs/Pt
Mrs = massa de residus recollida selectiva (kg)
Pt = Població total (hab)
                                                                                                                                                                                               </t>
  </si>
  <si>
    <t>Per aquells municipis que tenen el servei de recollida de residus mancomunat, s'ha fet una una estimació en funció de la població total.</t>
  </si>
  <si>
    <t xml:space="preserve">Pa= Població exposada a nivells de renou ambiental superior als valors legislats (%) *
Pa= Per/Pt x 100
Per= Nombre de persones exposades a nivells de renou ambiental superior als valors legislats (hab)
Pt= població total (hab)
                                                                                                                                                                                                                                                                                                               *El renou ambiental perjudicial es defineix com aquell que supera l’establert a la legislació vigent (Decret 20/1987, de 26 de març, de mesures de protecció contra la contaminació acústica del Medi Ambient a l’àmbit territorial de la Comunitat Autònoma de les Illes Balears). </t>
  </si>
  <si>
    <r>
      <rPr>
        <b/>
        <sz val="12"/>
        <rFont val="Arial Narrow"/>
        <family val="2"/>
      </rPr>
      <t xml:space="preserve">Tendència observada: </t>
    </r>
    <r>
      <rPr>
        <sz val="12"/>
        <rFont val="Arial Narrow"/>
        <family val="2"/>
      </rPr>
      <t>Després d'un creixement moderat, la població comença a disminiur també moderadament fins que, a l'any 2013 experimenta una notable crescuda tot i que en els pròxims anys la població seguirà decreixent moderadament.</t>
    </r>
  </si>
  <si>
    <r>
      <rPr>
        <b/>
        <sz val="12"/>
        <rFont val="Arial Narrow"/>
        <family val="2"/>
      </rPr>
      <t xml:space="preserve">Tendència desitjada: </t>
    </r>
    <r>
      <rPr>
        <sz val="12"/>
        <rFont val="Arial Narrow"/>
        <family val="2"/>
      </rPr>
      <t>El manteniment de la població per poder seguir donant serveis amb els mitjans existents.</t>
    </r>
  </si>
  <si>
    <r>
      <rPr>
        <b/>
        <sz val="12"/>
        <rFont val="Arial Narrow"/>
        <family val="2"/>
      </rPr>
      <t>Tendència observada:</t>
    </r>
    <r>
      <rPr>
        <sz val="12"/>
        <rFont val="Arial Narrow"/>
        <family val="2"/>
      </rPr>
      <t>Es mantén bastant estable.</t>
    </r>
  </si>
  <si>
    <r>
      <rPr>
        <b/>
        <sz val="12"/>
        <rFont val="Arial Narrow"/>
        <family val="2"/>
      </rPr>
      <t xml:space="preserve">Tendència desitjada: </t>
    </r>
    <r>
      <rPr>
        <sz val="12"/>
        <rFont val="Arial Narrow"/>
        <family val="2"/>
      </rPr>
      <t>Dismininuir el rati de dependència.</t>
    </r>
  </si>
  <si>
    <r>
      <rPr>
        <b/>
        <sz val="12"/>
        <rFont val="Arial Narrow"/>
        <family val="2"/>
      </rPr>
      <t xml:space="preserve">Tendència observada: </t>
    </r>
    <r>
      <rPr>
        <sz val="12"/>
        <rFont val="Arial Narrow"/>
        <family val="2"/>
      </rPr>
      <t>Estabilització.</t>
    </r>
  </si>
  <si>
    <r>
      <rPr>
        <b/>
        <sz val="12"/>
        <rFont val="Arial Narrow"/>
        <family val="2"/>
      </rPr>
      <t xml:space="preserve">Tendència desitjada: </t>
    </r>
    <r>
      <rPr>
        <sz val="12"/>
        <rFont val="Arial Narrow"/>
        <family val="2"/>
      </rPr>
      <t>Mantenir la present estabilització.</t>
    </r>
  </si>
  <si>
    <r>
      <rPr>
        <b/>
        <sz val="12"/>
        <rFont val="Arial Narrow"/>
        <family val="2"/>
      </rPr>
      <t xml:space="preserve">Tendència observada: </t>
    </r>
    <r>
      <rPr>
        <sz val="12"/>
        <rFont val="Arial Narrow"/>
        <family val="2"/>
      </rPr>
      <t>Desprès d'un augment considerable de la taxa d'atur, aquesta es manté estable durant els dos darrers anys.</t>
    </r>
  </si>
  <si>
    <r>
      <rPr>
        <b/>
        <sz val="12"/>
        <rFont val="Arial Narrow"/>
        <family val="2"/>
      </rPr>
      <t xml:space="preserve">Tendència desitjada: </t>
    </r>
    <r>
      <rPr>
        <sz val="12"/>
        <rFont val="Arial Narrow"/>
        <family val="2"/>
      </rPr>
      <t>Disminuir, i en tot cas procuprar que no augmenti la taxa d'atur.</t>
    </r>
  </si>
  <si>
    <r>
      <rPr>
        <b/>
        <sz val="12"/>
        <rFont val="Arial Narrow"/>
        <family val="2"/>
      </rPr>
      <t xml:space="preserve">Tendència observada: </t>
    </r>
    <r>
      <rPr>
        <sz val="12"/>
        <rFont val="Arial Narrow"/>
        <family val="2"/>
      </rPr>
      <t>Des de l'any 2004 al 2009 la taxa d'immigració va anar creixent fins que, a partir del 2010 es va estabilitzar, disminuint moderadement als darrers anys.</t>
    </r>
    <r>
      <rPr>
        <b/>
        <sz val="12"/>
        <rFont val="Arial Narrow"/>
        <family val="2"/>
      </rPr>
      <t xml:space="preserve">  </t>
    </r>
    <r>
      <rPr>
        <b/>
        <sz val="10"/>
        <rFont val="Arial Narrow"/>
        <family val="2"/>
      </rPr>
      <t xml:space="preserve">            </t>
    </r>
  </si>
  <si>
    <r>
      <t xml:space="preserve">Tendència desitjada: </t>
    </r>
    <r>
      <rPr>
        <sz val="12"/>
        <rFont val="Arial Narrow"/>
        <family val="2"/>
      </rPr>
      <t>Apropar a totes les empreses del municipi, que estiguin interessades, informació d'iniciació als diferents sistemes de gestió ambiental.</t>
    </r>
  </si>
  <si>
    <r>
      <t xml:space="preserve">Tendència observada: </t>
    </r>
    <r>
      <rPr>
        <sz val="12"/>
        <rFont val="Arial Narrow"/>
        <family val="2"/>
      </rPr>
      <t>Segons les dades proporcionades per AENOR, al municipi d'Esporles sols hi ha hagut una empresa amb sistema de gestió ambiental fins ara, tot i que no era de caire ambiental sinó de qualitat ISO. L'empresa amb aquest sistema de gestió era del sector de la consrucció i va estar certificada fins l'any 2011, no es sap perquè. A Esporles encara hi ha un gran desconeixement d'aquests tipus de sistemes de gestió ambiental.</t>
    </r>
  </si>
  <si>
    <r>
      <t xml:space="preserve">Tendència desitjada: </t>
    </r>
    <r>
      <rPr>
        <sz val="12"/>
        <rFont val="Arial Narrow"/>
        <family val="2"/>
      </rPr>
      <t>Augment de la participació.</t>
    </r>
  </si>
  <si>
    <r>
      <t xml:space="preserve">Tendència observada: </t>
    </r>
    <r>
      <rPr>
        <sz val="12"/>
        <rFont val="Arial Narrow"/>
        <family val="2"/>
      </rPr>
      <t>Poc a poc es va recuperant la proporció de ciutadania que participa als fòrums. La tipologia predominant de participació són els fòrums amb tendència creixent considerablement.</t>
    </r>
  </si>
  <si>
    <r>
      <t xml:space="preserve">Tendència observada: </t>
    </r>
    <r>
      <rPr>
        <sz val="12"/>
        <rFont val="Arial Narrow"/>
        <family val="2"/>
      </rPr>
      <t>Augment dels programames de formació.</t>
    </r>
  </si>
  <si>
    <r>
      <t xml:space="preserve">Tendència desitjada: </t>
    </r>
    <r>
      <rPr>
        <sz val="12"/>
        <rFont val="Arial Narrow"/>
        <family val="2"/>
      </rPr>
      <t>Seguir amb aquesta línia de formació.</t>
    </r>
  </si>
  <si>
    <r>
      <t xml:space="preserve">Tendència desitjada: </t>
    </r>
    <r>
      <rPr>
        <sz val="12"/>
        <rFont val="Arial Narrow"/>
        <family val="2"/>
      </rPr>
      <t>Disminuir el nombre de denúncies per any.</t>
    </r>
  </si>
  <si>
    <r>
      <t xml:space="preserve">Tendència observada: </t>
    </r>
    <r>
      <rPr>
        <sz val="12"/>
        <rFont val="Arial Narrow"/>
        <family val="2"/>
      </rPr>
      <t>S'observa una tendència bastant estable tot i que disminueix.</t>
    </r>
  </si>
  <si>
    <r>
      <t xml:space="preserve">Tendència observada: </t>
    </r>
    <r>
      <rPr>
        <sz val="12"/>
        <rFont val="Arial Narrow"/>
        <family val="2"/>
      </rPr>
      <t>Decreix.</t>
    </r>
  </si>
  <si>
    <r>
      <t xml:space="preserve">Tendència desitjada: </t>
    </r>
    <r>
      <rPr>
        <sz val="12"/>
        <rFont val="Arial Narrow"/>
        <family val="2"/>
      </rPr>
      <t>Aconseguir una tendència òptima pel municipi.</t>
    </r>
  </si>
  <si>
    <r>
      <t xml:space="preserve">Observacions: </t>
    </r>
    <r>
      <rPr>
        <sz val="12"/>
        <color theme="1"/>
        <rFont val="Arial Narrow"/>
        <family val="2"/>
      </rPr>
      <t>Es varen demanar les dades a l'Àrea d'Intel·ligència de Mercats de l'Agència de Turisme de les Illes Balears (Conselleria de Turisme i Esports. Govern de les Illes Balears), i alhora aquests a l'IBESTAT i la resposta va ser que pel municipi d'Esporles no hi ha mostra suficient per donar resultats significatius o de valor real per realitzar tal estudi.</t>
    </r>
  </si>
  <si>
    <r>
      <t xml:space="preserve">Tendència desitjada: </t>
    </r>
    <r>
      <rPr>
        <sz val="12"/>
        <rFont val="Arial Narrow"/>
        <family val="2"/>
      </rPr>
      <t>Disminuir l'estacionalitat turística en el municipi, a la fi de tenir un nombre raonable de turistes (tenint en compte les característiques pròpies del municipi) durant tot l'any.</t>
    </r>
  </si>
  <si>
    <r>
      <t xml:space="preserve">Tendència observada: </t>
    </r>
    <r>
      <rPr>
        <sz val="12"/>
        <rFont val="Arial Narrow"/>
        <family val="2"/>
      </rPr>
      <t>No es pot observar per manca de dades.</t>
    </r>
  </si>
  <si>
    <r>
      <t xml:space="preserve">Tendència observada: </t>
    </r>
    <r>
      <rPr>
        <sz val="12"/>
        <rFont val="Arial Narrow"/>
        <family val="2"/>
      </rPr>
      <t>L'index creix però és molt petit comparat amb altres municipis.</t>
    </r>
  </si>
  <si>
    <r>
      <t xml:space="preserve">Tendència desitjada: </t>
    </r>
    <r>
      <rPr>
        <sz val="12"/>
        <rFont val="Arial Narrow"/>
        <family val="2"/>
      </rPr>
      <t>Es pot mantenir una pressió acceptable i augmentant l'ocupació dels establiments que són agroturismes  o petits esbabliments urbans.</t>
    </r>
  </si>
  <si>
    <r>
      <t xml:space="preserve">Tendència observada: </t>
    </r>
    <r>
      <rPr>
        <sz val="12"/>
        <rFont val="Arial Narrow"/>
        <family val="2"/>
      </rPr>
      <t>La capacitat d'allotjament del municipi creix moderadament.</t>
    </r>
  </si>
  <si>
    <r>
      <t xml:space="preserve">Tendència desitjada: </t>
    </r>
    <r>
      <rPr>
        <sz val="12"/>
        <rFont val="Arial Narrow"/>
        <family val="2"/>
      </rPr>
      <t>Mantenir una estabilització de la tendència dins valors acceptables pel municipi.</t>
    </r>
  </si>
  <si>
    <r>
      <t xml:space="preserve">Tendència observada: </t>
    </r>
    <r>
      <rPr>
        <sz val="12"/>
        <rFont val="Arial Narrow"/>
        <family val="2"/>
      </rPr>
      <t>Predomina el sòl no urbà amb una baixa intensificació de l'ús.</t>
    </r>
  </si>
  <si>
    <r>
      <t xml:space="preserve">Tendència desitjada: </t>
    </r>
    <r>
      <rPr>
        <sz val="12"/>
        <rFont val="Arial Narrow"/>
        <family val="2"/>
      </rPr>
      <t>Mantenir la tendència actual.</t>
    </r>
  </si>
  <si>
    <r>
      <t xml:space="preserve">Tendència desitjada: </t>
    </r>
    <r>
      <rPr>
        <sz val="12"/>
        <rFont val="Arial Narrow"/>
        <family val="2"/>
      </rPr>
      <t>Conèixer, conservar i mantenir la superfície protegida del municipi, adoptant, en cada cas, les mesures adients segons l'àmbit de protecció.</t>
    </r>
  </si>
  <si>
    <r>
      <t xml:space="preserve">Tendència observada: </t>
    </r>
    <r>
      <rPr>
        <sz val="12"/>
        <rFont val="Arial Narrow"/>
        <family val="2"/>
      </rPr>
      <t>Monòtona (no hi ha una variabilitat entre anys), estable i alta (el municipi d'Esporles està protegit pràcticament en la seva totalitat de superfície).</t>
    </r>
    <r>
      <rPr>
        <b/>
        <sz val="12"/>
        <rFont val="Arial Narrow"/>
        <family val="2"/>
      </rPr>
      <t xml:space="preserve">                                                           </t>
    </r>
  </si>
  <si>
    <r>
      <t xml:space="preserve">Tendència observada: </t>
    </r>
    <r>
      <rPr>
        <sz val="12"/>
        <rFont val="Arial Narrow"/>
        <family val="2"/>
      </rPr>
      <t>Desprès d'un periode d'inestabilitat (creixement i decreixemet sobtat de la taxa), als darrers anys ha disminuit notablement el creixement de nous habitatges al municipi.</t>
    </r>
  </si>
  <si>
    <r>
      <t xml:space="preserve">Tendència observada: </t>
    </r>
    <r>
      <rPr>
        <sz val="12"/>
        <rFont val="Arial Narrow"/>
        <family val="2"/>
      </rPr>
      <t>El nombre d'habitatges d'un any a l'altre contempla una enorme fluctuació entre valors màxims i mínims.</t>
    </r>
  </si>
  <si>
    <r>
      <t xml:space="preserve">Tendència desitjada: </t>
    </r>
    <r>
      <rPr>
        <sz val="12"/>
        <rFont val="Arial Narrow"/>
        <family val="2"/>
      </rPr>
      <t>Estabilitzar l'índicador.</t>
    </r>
  </si>
  <si>
    <r>
      <t xml:space="preserve">Tendència observada: </t>
    </r>
    <r>
      <rPr>
        <sz val="12"/>
        <rFont val="Arial Narrow"/>
        <family val="2"/>
      </rPr>
      <t>Augment durant els anys anteriors i forta disminució actual.</t>
    </r>
  </si>
  <si>
    <r>
      <t xml:space="preserve">Tendència desitjada: </t>
    </r>
    <r>
      <rPr>
        <sz val="12"/>
        <rFont val="Arial Narrow"/>
        <family val="2"/>
      </rPr>
      <t>No augmentar la proporció de vehicles mantenint la tendència actual.</t>
    </r>
  </si>
  <si>
    <r>
      <t xml:space="preserve">Tendència desitjada: </t>
    </r>
    <r>
      <rPr>
        <sz val="12"/>
        <rFont val="Arial Narrow"/>
        <family val="2"/>
      </rPr>
      <t>Mantenir.</t>
    </r>
  </si>
  <si>
    <r>
      <t xml:space="preserve">Tendència desitjada: </t>
    </r>
    <r>
      <rPr>
        <sz val="12"/>
        <rFont val="Arial Narrow"/>
        <family val="2"/>
      </rPr>
      <t>Connexió per tothom.</t>
    </r>
  </si>
  <si>
    <r>
      <t xml:space="preserve">Tendència observada: </t>
    </r>
    <r>
      <rPr>
        <sz val="12"/>
        <rFont val="Arial Narrow"/>
        <family val="2"/>
      </rPr>
      <t>El consum d'aigua municipal decreix moderadement des de l'any 2004 a l'any 2013 i, decreix notablement al darrer any.</t>
    </r>
  </si>
  <si>
    <r>
      <t xml:space="preserve">Tendència desitjada: </t>
    </r>
    <r>
      <rPr>
        <sz val="12"/>
        <rFont val="Arial Narrow"/>
        <family val="2"/>
      </rPr>
      <t>Estabilització.</t>
    </r>
  </si>
  <si>
    <r>
      <t xml:space="preserve">Tendència desitjada: </t>
    </r>
    <r>
      <rPr>
        <sz val="12"/>
        <rFont val="Arial Narrow"/>
        <family val="2"/>
      </rPr>
      <t>Un control regular i una major quantitat de mostres bones enfront les mostres dolentes.</t>
    </r>
  </si>
  <si>
    <r>
      <t xml:space="preserve">Tendència observada: </t>
    </r>
    <r>
      <rPr>
        <sz val="12"/>
        <rFont val="Arial Narrow"/>
        <family val="2"/>
      </rPr>
      <t>Les pèrdues d'aigua a la xarxa d'abasiment municipal han anat augmentant considerablement al llarg dels darrers anys.</t>
    </r>
  </si>
  <si>
    <r>
      <t xml:space="preserve">Tendència desitjada: </t>
    </r>
    <r>
      <rPr>
        <sz val="12"/>
        <rFont val="Arial Narrow"/>
        <family val="2"/>
      </rPr>
      <t>Minvar el volum de pèrdues d'aigua a la xarxa d'abastiment municipal.</t>
    </r>
  </si>
  <si>
    <r>
      <t xml:space="preserve">Tendència desitjada: </t>
    </r>
    <r>
      <rPr>
        <sz val="12"/>
        <rFont val="Arial Narrow"/>
        <family val="2"/>
      </rPr>
      <t>Les aigües residuals d'Esporles no es tracten al municipi, sinó que són enviades a Palma.</t>
    </r>
  </si>
  <si>
    <r>
      <t xml:space="preserve">Tendència observada: </t>
    </r>
    <r>
      <rPr>
        <sz val="12"/>
        <rFont val="Arial Narrow"/>
        <family val="2"/>
      </rPr>
      <t>No es tenen dades del volum d'aigua residual tractada al municipi, ja que actualment les aigües residuals d'Esporles van a Palma.</t>
    </r>
  </si>
  <si>
    <r>
      <t xml:space="preserve">Tendència observada: </t>
    </r>
    <r>
      <rPr>
        <sz val="12"/>
        <rFont val="Arial Narrow"/>
        <family val="2"/>
      </rPr>
      <t>Les aigües residuals d'Esporles actualment van a Palma.</t>
    </r>
  </si>
  <si>
    <r>
      <t xml:space="preserve">Tendència desitjada: </t>
    </r>
    <r>
      <rPr>
        <sz val="12"/>
        <rFont val="Arial Narrow"/>
        <family val="2"/>
      </rPr>
      <t>Les aigües residuals d'Esporles actualment van a Palma.</t>
    </r>
  </si>
  <si>
    <r>
      <t xml:space="preserve">Tendència desitjada: </t>
    </r>
    <r>
      <rPr>
        <sz val="12"/>
        <rFont val="Arial Narrow"/>
        <family val="2"/>
      </rPr>
      <t>Esporles no té EDAR.</t>
    </r>
  </si>
  <si>
    <r>
      <t xml:space="preserve">Tendència observada: </t>
    </r>
    <r>
      <rPr>
        <sz val="12"/>
        <rFont val="Arial Narrow"/>
        <family val="2"/>
      </rPr>
      <t>Esporles no té EDAR.</t>
    </r>
  </si>
  <si>
    <r>
      <t xml:space="preserve">Tendència observada: </t>
    </r>
    <r>
      <rPr>
        <sz val="12"/>
        <rFont val="Arial Narrow"/>
        <family val="2"/>
      </rPr>
      <t>Esporles no és municipi costaner.</t>
    </r>
  </si>
  <si>
    <r>
      <t xml:space="preserve">Tendència desitjada: </t>
    </r>
    <r>
      <rPr>
        <sz val="12"/>
        <rFont val="Arial Narrow"/>
        <family val="2"/>
      </rPr>
      <t>Esporles no és municipi costaner.</t>
    </r>
  </si>
  <si>
    <r>
      <t xml:space="preserve">Tendència observada: </t>
    </r>
    <r>
      <rPr>
        <sz val="12"/>
        <rFont val="Arial Narrow"/>
        <family val="2"/>
      </rPr>
      <t>Decreix moderadement.</t>
    </r>
  </si>
  <si>
    <r>
      <t xml:space="preserve">Tendència observada: </t>
    </r>
    <r>
      <rPr>
        <sz val="12"/>
        <rFont val="Arial Narrow"/>
        <family val="2"/>
      </rPr>
      <t>Esporles és un municipi on no és viable implantar energies renovables. No té cap energia renovable.</t>
    </r>
  </si>
  <si>
    <r>
      <t xml:space="preserve">Tendència desitjada: </t>
    </r>
    <r>
      <rPr>
        <sz val="12"/>
        <rFont val="Arial Narrow"/>
        <family val="2"/>
      </rPr>
      <t>Esporles és un municipi on no és viable implantar energies renovables. No té cap energia renovable.</t>
    </r>
  </si>
  <si>
    <r>
      <rPr>
        <b/>
        <sz val="12"/>
        <color theme="1"/>
        <rFont val="Arial Narrow"/>
        <family val="2"/>
      </rPr>
      <t xml:space="preserve">Observacions: </t>
    </r>
    <r>
      <rPr>
        <sz val="12"/>
        <color theme="1"/>
        <rFont val="Arial Narrow"/>
        <family val="2"/>
      </rPr>
      <t>Esporles és un vall fluvial amb poques hores de sol i amb un relleu muntanyos que dificulta la implantanció de qualsevol tipus de sistema d'energia renovable.</t>
    </r>
  </si>
  <si>
    <r>
      <t xml:space="preserve">Tendència desitjada: </t>
    </r>
    <r>
      <rPr>
        <sz val="12"/>
        <rFont val="Arial Narrow"/>
        <family val="2"/>
      </rPr>
      <t>Tendència òptima pel municipi.</t>
    </r>
  </si>
  <si>
    <r>
      <t xml:space="preserve">Observacions: </t>
    </r>
    <r>
      <rPr>
        <sz val="12"/>
        <color theme="1"/>
        <rFont val="Arial Narrow"/>
        <family val="2"/>
      </rPr>
      <t>A Esporles no hi ha grans consumidors d'electricitat, ja que no hi ha grans empreses, ni fàbriques i/o indústries.</t>
    </r>
  </si>
  <si>
    <r>
      <t xml:space="preserve">Tendència desitjada:  </t>
    </r>
    <r>
      <rPr>
        <sz val="12"/>
        <rFont val="Arial Narrow"/>
        <family val="2"/>
      </rPr>
      <t>A Esporles no hi ha grans consumidors d'electricitat, ja que no hi ha grans empreses, ni fàbriques i/o indústries.</t>
    </r>
  </si>
  <si>
    <r>
      <t xml:space="preserve">Tendència observada: </t>
    </r>
    <r>
      <rPr>
        <sz val="12"/>
        <rFont val="Arial Narrow"/>
        <family val="2"/>
      </rPr>
      <t>A Esporles no hi ha grans consumidors d'electricitat, ja que no hi ha grans empreses, ni fàbriques i/o indústries.</t>
    </r>
  </si>
  <si>
    <r>
      <t xml:space="preserve">Tendència desitjada: </t>
    </r>
    <r>
      <rPr>
        <sz val="12"/>
        <rFont val="Arial Narrow"/>
        <family val="2"/>
      </rPr>
      <t>Consum òptim pel municipi.</t>
    </r>
  </si>
  <si>
    <r>
      <t xml:space="preserve">Tendència observada: </t>
    </r>
    <r>
      <rPr>
        <sz val="12"/>
        <rFont val="Arial Narrow"/>
        <family val="2"/>
      </rPr>
      <t>Es pot observar un descens sobtat del consum d'energia al municipi.</t>
    </r>
  </si>
  <si>
    <r>
      <t xml:space="preserve">Tendència observada: </t>
    </r>
    <r>
      <rPr>
        <sz val="12"/>
        <rFont val="Arial Narrow"/>
        <family val="2"/>
      </rPr>
      <t>Millora molt considerable de la recollida selectiva, gràcies a l'implantació de la recollida porta a porta i el sistema de taxa per producció (bossa vermella).</t>
    </r>
  </si>
  <si>
    <r>
      <t xml:space="preserve">Tendència desitjada: </t>
    </r>
    <r>
      <rPr>
        <sz val="12"/>
        <rFont val="Arial Narrow"/>
        <family val="2"/>
      </rPr>
      <t>La taxa de recollida selectiva és del 76, 76% i s'ha de mantenir i/o millorar si és possible.</t>
    </r>
  </si>
  <si>
    <t>Ajuntament d'Esporles. Agenda Local 21.</t>
  </si>
  <si>
    <r>
      <t>Tendència observada:</t>
    </r>
    <r>
      <rPr>
        <sz val="12"/>
        <rFont val="Arial Narrow"/>
        <family val="2"/>
      </rPr>
      <t xml:space="preserve"> L'Ajuntament no disposa dels recursos per dur a terme un estudi d'aquest indicador. No es disposen de dades significatives.</t>
    </r>
  </si>
  <si>
    <r>
      <t xml:space="preserve">Tendència desitjada: </t>
    </r>
    <r>
      <rPr>
        <sz val="12"/>
        <rFont val="Arial Narrow"/>
        <family val="2"/>
      </rPr>
      <t>L'Ajuntament no disposa dels recursos per dur a terme un estudi d'aquest indicador. No es disposen de dades significatives.</t>
    </r>
  </si>
  <si>
    <r>
      <rPr>
        <b/>
        <sz val="12"/>
        <color theme="1"/>
        <rFont val="Arial Narrow"/>
        <family val="2"/>
      </rPr>
      <t xml:space="preserve">Observacions: </t>
    </r>
    <r>
      <rPr>
        <sz val="12"/>
        <color theme="1"/>
        <rFont val="Arial Narrow"/>
        <family val="2"/>
      </rPr>
      <t>No es tenen dades del 2004 al 2008.</t>
    </r>
    <r>
      <rPr>
        <b/>
        <sz val="12"/>
        <color theme="1"/>
        <rFont val="Arial Narrow"/>
        <family val="2"/>
      </rPr>
      <t xml:space="preserve"> </t>
    </r>
    <r>
      <rPr>
        <sz val="12"/>
        <color theme="1"/>
        <rFont val="Arial Narrow"/>
        <family val="2"/>
      </rPr>
      <t>Les dades de l'any 2015 són del primer trimestre.</t>
    </r>
  </si>
  <si>
    <r>
      <rPr>
        <b/>
        <sz val="12"/>
        <color theme="1"/>
        <rFont val="Arial Narrow"/>
        <family val="2"/>
      </rPr>
      <t xml:space="preserve">Observacions: </t>
    </r>
    <r>
      <rPr>
        <sz val="12"/>
        <color theme="1"/>
        <rFont val="Arial Narrow"/>
        <family val="2"/>
      </rPr>
      <t>No es tenen dades de l'any 2004. Les dades de l'any 2015 corresponen al primer trimestre de l'any.</t>
    </r>
  </si>
  <si>
    <r>
      <rPr>
        <b/>
        <sz val="12"/>
        <color theme="1"/>
        <rFont val="Arial Narrow"/>
        <family val="2"/>
      </rPr>
      <t xml:space="preserve">Observacions: </t>
    </r>
    <r>
      <rPr>
        <sz val="12"/>
        <color theme="1"/>
        <rFont val="Arial Narrow"/>
        <family val="2"/>
      </rPr>
      <t>No es tenen dades de l'any 2004. Les dades de l'any 2015 són del primer trimestre d'aquest any.</t>
    </r>
  </si>
  <si>
    <r>
      <rPr>
        <b/>
        <sz val="12"/>
        <color theme="1"/>
        <rFont val="Arial Narrow"/>
        <family val="2"/>
      </rPr>
      <t>Observacions:</t>
    </r>
    <r>
      <rPr>
        <sz val="12"/>
        <color theme="1"/>
        <rFont val="Arial Narrow"/>
        <family val="2"/>
      </rPr>
      <t xml:space="preserve"> Tot i que Esporles firmà la Carta d’Aalborg al 2002 i celebrà el seu primer diagnòstic al 2007, no es tenen dades anteriors a l'any 2011. Les dades emprades han estat acilitades per l'actual responsable de l'Agenda Local 21. No es contemplen dades per a l'any 2015 ja que és un any inmers en eleccions, on difícilment es celebrarà algun fòrum o reunió, i en tot cas no seria fins a final d'any.</t>
    </r>
  </si>
  <si>
    <r>
      <rPr>
        <b/>
        <sz val="12"/>
        <color theme="1"/>
        <rFont val="Arial Narrow"/>
        <family val="2"/>
      </rPr>
      <t>Observacions:</t>
    </r>
    <r>
      <rPr>
        <sz val="12"/>
        <color theme="1"/>
        <rFont val="Arial Narrow"/>
        <family val="2"/>
      </rPr>
      <t xml:space="preserve"> No es tenen dades anteriors a l'any 2008.</t>
    </r>
  </si>
  <si>
    <r>
      <rPr>
        <b/>
        <sz val="12"/>
        <color theme="1"/>
        <rFont val="Arial Narrow"/>
        <family val="2"/>
      </rPr>
      <t>Observacions:</t>
    </r>
    <r>
      <rPr>
        <sz val="12"/>
        <color theme="1"/>
        <rFont val="Arial Narrow"/>
        <family val="2"/>
      </rPr>
      <t xml:space="preserve"> No es pot accedir a les dades referents als anys anteriors a 2012.</t>
    </r>
  </si>
  <si>
    <t>Observacions: Al no tenir la dada de la població flotant de l'any 2014 no es pot calcular l'indicador en aquest any. No es tenen les dades suficients per calcular l'inidcador de l'any 2015.</t>
  </si>
  <si>
    <r>
      <rPr>
        <b/>
        <sz val="12"/>
        <color theme="1"/>
        <rFont val="Arial Narrow"/>
        <family val="2"/>
      </rPr>
      <t>Observacions:</t>
    </r>
    <r>
      <rPr>
        <sz val="12"/>
        <color theme="1"/>
        <rFont val="Arial Narrow"/>
        <family val="2"/>
      </rPr>
      <t xml:space="preserve"> No es tenen dades anteriors a l'any 2006 i posteriors a 2013.</t>
    </r>
  </si>
  <si>
    <r>
      <t xml:space="preserve">Tendència desitjada: </t>
    </r>
    <r>
      <rPr>
        <sz val="12"/>
        <rFont val="Arial Narrow"/>
        <family val="2"/>
      </rPr>
      <t>Garantir i manteninr la major connexió possible amb Palma i els pobles veïns.</t>
    </r>
  </si>
  <si>
    <r>
      <t xml:space="preserve">Tendència observada: </t>
    </r>
    <r>
      <rPr>
        <sz val="12"/>
        <rFont val="Arial Narrow"/>
        <family val="2"/>
      </rPr>
      <t>Els desplaçamanets en transport públic van anar augmentant fins a l'any 2011 on fins a l'actualitat s'han estabilitzat.</t>
    </r>
  </si>
  <si>
    <r>
      <rPr>
        <b/>
        <sz val="10"/>
        <rFont val="Arial Narrow"/>
        <family val="2"/>
      </rPr>
      <t>A. Taxa d’activitat per sectors</t>
    </r>
    <r>
      <rPr>
        <sz val="10"/>
        <rFont val="Arial Narrow"/>
        <family val="2"/>
      </rPr>
      <t xml:space="preserve">
Tacs= Treballadors ocupats per sectors
Tacs= Ts “X”/Tt x 100
Ts “X”= Treballadors sector X </t>
    </r>
    <r>
      <rPr>
        <sz val="9"/>
        <rFont val="Arial Narrow"/>
        <family val="2"/>
      </rPr>
      <t>(I.Agricultura, II.Industria, III.Construcció, IV.Serveis).</t>
    </r>
    <r>
      <rPr>
        <sz val="10"/>
        <rFont val="Arial Narrow"/>
        <family val="2"/>
      </rPr>
      <t xml:space="preserve">
Tt= Total treballadors municipi.                                                                                                                                      </t>
    </r>
    <r>
      <rPr>
        <b/>
        <sz val="10"/>
        <rFont val="Arial Narrow"/>
        <family val="2"/>
      </rPr>
      <t xml:space="preserve">                                                                                                                    B. Taxa d’atur</t>
    </r>
    <r>
      <rPr>
        <sz val="10"/>
        <rFont val="Arial Narrow"/>
        <family val="2"/>
      </rPr>
      <t xml:space="preserve">
Ta= Taxa d’atur (%)
Ta= Pa/Pat x 100
Pax= Població aturada
Pat= Població activa registrada (Població afiliada + població aturada)</t>
    </r>
    <r>
      <rPr>
        <b/>
        <sz val="10"/>
        <rFont val="Arial Narrow"/>
        <family val="2"/>
      </rPr>
      <t xml:space="preserve">
 C. Taxa d'atur per sexe</t>
    </r>
    <r>
      <rPr>
        <sz val="10"/>
        <rFont val="Arial Narrow"/>
        <family val="2"/>
      </rPr>
      <t xml:space="preserve">
Tax= Taxa d’atur per sexes (%)
Tax= Pax/Pat x 100
Pax= Població en atur per sexes 
Pat= Població  aturada total 
D</t>
    </r>
    <r>
      <rPr>
        <b/>
        <sz val="10"/>
        <rFont val="Arial Narrow"/>
        <family val="2"/>
      </rPr>
      <t>. Taxa d’atur per sectors</t>
    </r>
    <r>
      <rPr>
        <sz val="10"/>
        <rFont val="Arial Narrow"/>
        <family val="2"/>
      </rPr>
      <t xml:space="preserve">
Tas= Taxa d’atur per sectors
Tas = Pas "X"/ Pat x 100
Pas "X"= Població aturada en sector X </t>
    </r>
    <r>
      <rPr>
        <sz val="9"/>
        <rFont val="Arial Narrow"/>
        <family val="2"/>
      </rPr>
      <t>(I.Agricultura, II.Industria, III.Construcció</t>
    </r>
    <r>
      <rPr>
        <sz val="10"/>
        <rFont val="Arial Narrow"/>
        <family val="2"/>
      </rPr>
      <t>,</t>
    </r>
    <r>
      <rPr>
        <sz val="9"/>
        <rFont val="Arial Narrow"/>
        <family val="2"/>
      </rPr>
      <t xml:space="preserve"> IV.Serveis, V. Sense ocupació anterior)</t>
    </r>
    <r>
      <rPr>
        <sz val="10"/>
        <rFont val="Arial Narrow"/>
        <family val="2"/>
      </rPr>
      <t xml:space="preserve">
Pat= Població aturada total</t>
    </r>
  </si>
  <si>
    <r>
      <t xml:space="preserve">Observacions: </t>
    </r>
    <r>
      <rPr>
        <sz val="12"/>
        <rFont val="Arial Narrow"/>
        <family val="2"/>
      </rPr>
      <t>Consultat l'INE, IBESTAT i la Fundació BIT (tant a travès de la web com per telèfon) no es tenen dades dels darrers anys i, per consegüent no es pot fer una valoració real de la tendència actual.                                                                                                                             Tampoc es tenen dades anteriors al 2008.</t>
    </r>
  </si>
  <si>
    <t>Llei 5/2005, per a la conservació dels espais de rellevància ambiental (LECO).                                                                                                                                                                                                                                       Llei 1/1991, d'Espais Naturals i de Règim Urbanístic de les Àrees d'Especial Protecció de les Illes Balears  (LEN)                                                                                                                                                                                                         Espais de Natura. Conselleria de Medi Ambient i Mobilitat.                                                                                                                                                                                                              Consell Insular (Pla Territorial)                                                                                                                                                                                                                                                        Xarxa Natura 2000                                                                                                                                                                                                                                                                          SITIBSA</t>
  </si>
  <si>
    <r>
      <rPr>
        <b/>
        <sz val="12"/>
        <color theme="1"/>
        <rFont val="Arial Narrow"/>
        <family val="2"/>
      </rPr>
      <t>Observacions:</t>
    </r>
    <r>
      <rPr>
        <sz val="12"/>
        <color theme="1"/>
        <rFont val="Arial Narrow"/>
        <family val="2"/>
      </rPr>
      <t xml:space="preserve"> La majoria de la superfície del municipi està protegida, a més, les zones boscoses o de muntanya estan triplement protegides per la Xarxa Natura 2000, la Llei 1/1991 d'Espais Naturals i de Règim Urbanístic de les Àrees d'Especial Protecció de les Illes Balears (comptant amb el Decret d'alzinars), i el PORN/PORF de la Serra de Tramuntana.                                                                                                                         Totes aquestes normatives o àmbits de protecció no han fet augmentar la superfície protegida del municipi en cap cas, ja que sempre s'ha tornat a contemplar superfície ja protegida per una normativa anterior a la de nova aplicació.                                                                                                Les noves normatives o àmbits de protecció no eliminen en cap cas les anteriors, sinó que es superposen. D'aquesta manera el municipi d'Esporles té zones que estan protegides per diferents normatives o àmbits de protecció a la mateixa vegada (com s'ha mencionat al principi d'aquesta observació).                                                                                                                                                                                          Cal recordar que el municipi d'Esporles està situat a la Serra de Tramuntana de Mallorca, espai que a l'any 2011 va ser anomenat Patrimoni de la Humanitat per la UNESCO.                                                                                                                                                                                                                                                                  Degut a que aquestes normatives de protecció són d'entre els anys 1991 i 2011, el municipi d'Esporles no ha variat la seva superfície terrestre protegida en tots aquests anys (ni augmentat ni disminuit), però sí ha guanyat valor.                                                                                                              Totes aquestes normatives o àmbits de protecció no són concrets per el municipi d'Esporles, sinó que tenen un caràcter de Comunitat Autònoma o d'illa, inclús a àmbit Nacional o Europeu. Per aquest motiu aquestes normes de protecció no tenen en compte els límits administratius dels diferents municipis, i és per això que el càlcul de la superfície protegida per un municipi en concret agafa una certa complexitat en haver de comptabilitzar la superfície d'un espai protegit concret dins els límits d'un municipi concret. Per tot això, la font que ha proporcionat les dades del càlcul final de la superfície terrestre total protegida del municipi d'Esporles és el Tècnic encàrregat de la actualització de les dades dels Indicadors Clau de Sostenibilitat de l'Agenda Local 21 d'Esporles, amb l'ajuda de les fonts a dalt específicades.                                                                                                                                                                                                                                                                 </t>
    </r>
  </si>
  <si>
    <t>Chl=  % de creixement de nous habitatges.                                                                                                                                                                                                                                       Chl = Nl/Th x 100                                                                                                                                                                                                                                                                                  Nl = nombre de llicències obra nova (any)*                                                                                                                                                                                                                                           Th = nombre habitatges any de referència (es recomana partir de les dades del cens de vivendes de l'any 2001)                                                                                                                              * nombre de llicències d'obra nova (rústic i urbà)</t>
  </si>
  <si>
    <t>IC 19. Desplaçaments en transport públic</t>
  </si>
  <si>
    <r>
      <t xml:space="preserve">Observacions: </t>
    </r>
    <r>
      <rPr>
        <sz val="12"/>
        <color theme="1"/>
        <rFont val="Arial Narrow"/>
        <family val="2"/>
      </rPr>
      <t>Ni a la Memòria Justificativa penjada a la plana web de l'Ajuntament ni a l'àrea d'urbanisme de l'Ajuntament disposen de dades anteriors a l'any 2011, de totes maneres es va apuntar a que la superfície de sòl urbà i la superfície de sòl no urbà quasi no ha variat al llarg dels anys.</t>
    </r>
  </si>
  <si>
    <r>
      <rPr>
        <b/>
        <sz val="12"/>
        <color theme="1"/>
        <rFont val="Arial Narrow"/>
        <family val="2"/>
      </rPr>
      <t>Observacions:</t>
    </r>
    <r>
      <rPr>
        <sz val="12"/>
        <color theme="1"/>
        <rFont val="Arial Narrow"/>
        <family val="2"/>
      </rPr>
      <t xml:space="preserve"> No es tenen dades anteriors a l'any 2006 ni posteriors al 2013.</t>
    </r>
  </si>
  <si>
    <t>nous habitatges</t>
  </si>
  <si>
    <t>habitatges municipi</t>
  </si>
  <si>
    <t>variació habitatges</t>
  </si>
  <si>
    <t>Ch= evolució del nombre d'habitatges per any segons el nombre de bens inmobles urbans d'us residencial                                                                                                                                                  També interessa el percentatge de la variació d'habitatges d'un any a l'altre.                                                                                                                                                                                                                 Vv= variació habitatges                                                                                                                                                                                                                                                                                        Vv= Chactual - Chanterior</t>
  </si>
  <si>
    <r>
      <rPr>
        <b/>
        <sz val="12"/>
        <color theme="1"/>
        <rFont val="Arial Narrow"/>
        <family val="2"/>
      </rPr>
      <t xml:space="preserve">Observacions: </t>
    </r>
    <r>
      <rPr>
        <sz val="12"/>
        <color theme="1"/>
        <rFont val="Arial Narrow"/>
        <family val="2"/>
      </rPr>
      <t>No s'han trobat dades anteriors a l'any 2006 ni posteriors al 2013.</t>
    </r>
  </si>
  <si>
    <r>
      <rPr>
        <b/>
        <sz val="12"/>
        <color theme="1"/>
        <rFont val="Arial Narrow"/>
        <family val="2"/>
      </rPr>
      <t>Observacions:</t>
    </r>
    <r>
      <rPr>
        <sz val="12"/>
        <color theme="1"/>
        <rFont val="Arial Narrow"/>
        <family val="2"/>
      </rPr>
      <t xml:space="preserve"> Encara no es disposen de dades dels dos darrers anys (2014 i 2015).</t>
    </r>
  </si>
  <si>
    <r>
      <t xml:space="preserve">Observacions: </t>
    </r>
    <r>
      <rPr>
        <sz val="12"/>
        <color theme="1"/>
        <rFont val="Arial Narrow"/>
        <family val="2"/>
      </rPr>
      <t>El nom de l'indicador i la formúla de càlcul d'aquest estan mal plantejats ja que donen a entendre que s'ha de contemplar el nombre de desplaçaments que la línia de transport públic fa entre el municipi i els seus pobles veïns (viatges totals de la línia de transport públic), en canvi, es refereix a la població que realitza aquests desplaçaments per any (viatgers totals que han utilitzat la línia de transport públic).                                 El CTM no ens ha pogut facilitar les dades anteriors al 2006. Encara no es disposen de dades de l'any 2015.</t>
    </r>
  </si>
  <si>
    <r>
      <rPr>
        <b/>
        <sz val="12"/>
        <color theme="1"/>
        <rFont val="Arial Narrow"/>
        <family val="2"/>
      </rPr>
      <t>Observacions:</t>
    </r>
    <r>
      <rPr>
        <sz val="12"/>
        <color theme="1"/>
        <rFont val="Arial Narrow"/>
        <family val="2"/>
      </rPr>
      <t xml:space="preserve"> Les dades han estat facilitades per el responsable de l'Ajuntament encarregat de les aigües. No es tenen totes les dades del 2015 i per tant, encara no es pot calcular l'indicador per aquest any.</t>
    </r>
  </si>
  <si>
    <r>
      <rPr>
        <b/>
        <sz val="12"/>
        <color theme="1"/>
        <rFont val="Arial Narrow"/>
        <family val="2"/>
      </rPr>
      <t>Observacions:</t>
    </r>
    <r>
      <rPr>
        <sz val="12"/>
        <color theme="1"/>
        <rFont val="Arial Narrow"/>
        <family val="2"/>
      </rPr>
      <t xml:space="preserve"> Les dades han estat facilitades per el responsable de l'Ajuntament encarregat de les aigües del municipi.</t>
    </r>
  </si>
  <si>
    <r>
      <rPr>
        <b/>
        <sz val="12"/>
        <color theme="1"/>
        <rFont val="Arial Narrow"/>
        <family val="2"/>
      </rPr>
      <t xml:space="preserve">Observacions: </t>
    </r>
    <r>
      <rPr>
        <sz val="12"/>
        <color theme="1"/>
        <rFont val="Arial Narrow"/>
        <family val="2"/>
      </rPr>
      <t>Les dades del 2015 no són significatives ja que l'any encara no ha finalitzat.</t>
    </r>
  </si>
  <si>
    <r>
      <t xml:space="preserve">Observacions: </t>
    </r>
    <r>
      <rPr>
        <sz val="12"/>
        <color theme="1"/>
        <rFont val="Arial Narrow"/>
        <family val="2"/>
      </rPr>
      <t>No es varen trobar dades dels anys anteriors al 2006. No es tenen dades dels darrers anys i per tant, no es pot fer un anàlisi real de la tendència actual. Les dades han estat extretes de l'informe PAES de l'Ajuntament.</t>
    </r>
  </si>
  <si>
    <r>
      <t xml:space="preserve">Observacions: </t>
    </r>
    <r>
      <rPr>
        <sz val="12"/>
        <color theme="1"/>
        <rFont val="Arial Narrow"/>
        <family val="2"/>
      </rPr>
      <t>No es tenien dades anteriors a l'any 2006.</t>
    </r>
    <r>
      <rPr>
        <b/>
        <sz val="12"/>
        <color theme="1"/>
        <rFont val="Arial Narrow"/>
        <family val="2"/>
      </rPr>
      <t xml:space="preserve"> </t>
    </r>
    <r>
      <rPr>
        <sz val="12"/>
        <color theme="1"/>
        <rFont val="Arial Narrow"/>
        <family val="2"/>
      </rPr>
      <t>No es tenen dades dels darrers anys i per tant no es pot realitzar un anàlisis real de la tendència actual. Les dades han estat extretes de l'informe PAES de l'Ajuntament.</t>
    </r>
  </si>
  <si>
    <r>
      <t xml:space="preserve">Definició: </t>
    </r>
    <r>
      <rPr>
        <sz val="10"/>
        <rFont val="Arial Narrow"/>
        <family val="2"/>
      </rPr>
      <t>Percentatge anual del nombre d'immigrants acollits pel municipi sobre la població total de dret i segons el seu continent d’origen.</t>
    </r>
  </si>
  <si>
    <r>
      <t xml:space="preserve">Observacions: </t>
    </r>
    <r>
      <rPr>
        <sz val="12"/>
        <color theme="1"/>
        <rFont val="Arial Narrow"/>
        <family val="2"/>
      </rPr>
      <t>Les dades han estat facilitades per el responsable de l'Ajuntament encarregat de les aigües del municipi. Les mostres es realitzen per dipòsit/grifo/xerxa i per nucli de població dins el mateix municipi, diferenciant les d'Esporles en sí de les de Les Rotgetes. No es tenen dades anteriors a l'any 2009 i les dades de l'any 2015 sols corresponen al primer trimestre.</t>
    </r>
  </si>
  <si>
    <r>
      <t xml:space="preserve">Tendència observada: </t>
    </r>
    <r>
      <rPr>
        <sz val="12"/>
        <rFont val="Arial Narrow"/>
        <family val="2"/>
      </rPr>
      <t>Estabilització de la tendència i recuperació d'aquesta. Percentatges alts.</t>
    </r>
    <r>
      <rPr>
        <b/>
        <sz val="12"/>
        <rFont val="Arial Narrow"/>
        <family val="2"/>
      </rPr>
      <t xml:space="preserve"> </t>
    </r>
  </si>
  <si>
    <t>IC 20.1 Qualitat aigua per a consum</t>
  </si>
  <si>
    <t xml:space="preserve">IC 9. Denúncies </t>
  </si>
  <si>
    <t>Dn= Núm. de denúncies per tipus/mes segons tipologia.                                                                                                                                                                                                               Tipologia de denúncies: trànsit, renous, robatoris, agressió física, mals tractaments.</t>
  </si>
  <si>
    <t>Ordenança Cívica</t>
  </si>
  <si>
    <r>
      <rPr>
        <b/>
        <sz val="12"/>
        <color theme="1"/>
        <rFont val="Arial Narrow"/>
        <family val="2"/>
      </rPr>
      <t>Observacions:</t>
    </r>
    <r>
      <rPr>
        <sz val="12"/>
        <color theme="1"/>
        <rFont val="Arial Narrow"/>
        <family val="2"/>
      </rPr>
      <t xml:space="preserve"> Abans del 2012 no es recollin aquest tipus de dades. Les dades corresponents al 2015 encara no són prou significatives.</t>
    </r>
  </si>
  <si>
    <r>
      <t xml:space="preserve">Tendència observada: </t>
    </r>
    <r>
      <rPr>
        <sz val="12"/>
        <rFont val="Arial Narrow"/>
        <family val="2"/>
      </rPr>
      <t>Inestable i irregular amb una considerable disminució el darrer any.</t>
    </r>
  </si>
  <si>
    <r>
      <t xml:space="preserve">IC 12. Índex d’estacionalitat turística </t>
    </r>
    <r>
      <rPr>
        <sz val="11"/>
        <color rgb="FFFF0000"/>
        <rFont val="Arial Narrow"/>
        <family val="2"/>
      </rPr>
      <t>(ELIMINAT PER ESPORLES PER FALTA DE DADES)</t>
    </r>
  </si>
  <si>
    <r>
      <t xml:space="preserve">Tendència observada: </t>
    </r>
    <r>
      <rPr>
        <sz val="12"/>
        <rFont val="Arial Narrow"/>
        <family val="2"/>
      </rPr>
      <t>Accendeix puasadament.</t>
    </r>
  </si>
  <si>
    <r>
      <rPr>
        <b/>
        <sz val="12"/>
        <color theme="1"/>
        <rFont val="Arial Narrow"/>
        <family val="2"/>
      </rPr>
      <t xml:space="preserve">Observacions: </t>
    </r>
    <r>
      <rPr>
        <sz val="12"/>
        <color theme="1"/>
        <rFont val="Arial Narrow"/>
        <family val="2"/>
      </rPr>
      <t>No es tenen dades anteriors al 2005. Les dades han estat facilitades gràcies a la responsable de l'Agenda Local 21 d'Esporles. Les dades de l'any 2015 corresponen a les del primer trimestre de dit any i, per tant, no són significatives.</t>
    </r>
  </si>
</sst>
</file>

<file path=xl/styles.xml><?xml version="1.0" encoding="utf-8"?>
<styleSheet xmlns="http://schemas.openxmlformats.org/spreadsheetml/2006/main">
  <numFmts count="5">
    <numFmt numFmtId="43" formatCode="_-* #,##0.00\ _€_-;\-* #,##0.00\ _€_-;_-* &quot;-&quot;??\ _€_-;_-@_-"/>
    <numFmt numFmtId="164" formatCode="_-* #,##0\ _€_-;\-* #,##0\ _€_-;_-* &quot;-&quot;??\ _€_-;_-@_-"/>
    <numFmt numFmtId="165" formatCode="00000"/>
    <numFmt numFmtId="166" formatCode="0.0"/>
    <numFmt numFmtId="167" formatCode="#,##0.0"/>
  </numFmts>
  <fonts count="32">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b/>
      <sz val="12"/>
      <name val="Arial Narrow"/>
      <family val="2"/>
    </font>
    <font>
      <sz val="10"/>
      <color theme="1"/>
      <name val="Arial"/>
      <family val="2"/>
    </font>
    <font>
      <b/>
      <sz val="10"/>
      <color indexed="9"/>
      <name val="Arial Narrow"/>
      <family val="2"/>
    </font>
    <font>
      <b/>
      <sz val="10"/>
      <name val="Arial Narrow"/>
      <family val="2"/>
    </font>
    <font>
      <sz val="10"/>
      <name val="Arial Narrow"/>
      <family val="2"/>
    </font>
    <font>
      <u/>
      <sz val="10"/>
      <color indexed="12"/>
      <name val="Arial"/>
      <family val="2"/>
    </font>
    <font>
      <u/>
      <sz val="10"/>
      <color indexed="12"/>
      <name val="Arial Narrow"/>
      <family val="2"/>
    </font>
    <font>
      <b/>
      <sz val="10"/>
      <color theme="0"/>
      <name val="Arial Narrow"/>
      <family val="2"/>
    </font>
    <font>
      <sz val="10"/>
      <color indexed="9"/>
      <name val="Arial Narrow"/>
      <family val="2"/>
    </font>
    <font>
      <sz val="9"/>
      <name val="Arial Narrow"/>
      <family val="2"/>
    </font>
    <font>
      <i/>
      <sz val="10"/>
      <name val="Arial Narrow"/>
      <family val="2"/>
    </font>
    <font>
      <b/>
      <sz val="10"/>
      <color indexed="9"/>
      <name val="Arial"/>
      <family val="2"/>
    </font>
    <font>
      <sz val="9"/>
      <name val="Arial"/>
      <family val="2"/>
    </font>
    <font>
      <b/>
      <sz val="10"/>
      <name val="Tahoma"/>
      <family val="2"/>
    </font>
    <font>
      <sz val="9"/>
      <color indexed="9"/>
      <name val="Arial"/>
      <family val="2"/>
    </font>
    <font>
      <sz val="10"/>
      <color theme="1"/>
      <name val="Arial Narrow"/>
      <family val="2"/>
    </font>
    <font>
      <b/>
      <sz val="11"/>
      <color theme="1"/>
      <name val="Calibri"/>
      <family val="2"/>
      <scheme val="minor"/>
    </font>
    <font>
      <sz val="11"/>
      <name val="Arial Narrow"/>
      <family val="2"/>
    </font>
    <font>
      <sz val="11"/>
      <color theme="1"/>
      <name val="Arial Narrow"/>
      <family val="2"/>
    </font>
    <font>
      <sz val="11"/>
      <color rgb="FFFF0000"/>
      <name val="Arial Narrow"/>
      <family val="2"/>
    </font>
    <font>
      <sz val="11"/>
      <color indexed="10"/>
      <name val="Arial Narrow"/>
      <family val="2"/>
    </font>
    <font>
      <b/>
      <sz val="10"/>
      <color theme="1"/>
      <name val="Arial Narrow"/>
      <family val="2"/>
    </font>
    <font>
      <b/>
      <sz val="10"/>
      <color indexed="63"/>
      <name val="Arial Narrow"/>
      <family val="2"/>
    </font>
    <font>
      <sz val="12"/>
      <name val="Arial Narrow"/>
      <family val="2"/>
    </font>
    <font>
      <sz val="12"/>
      <color theme="1"/>
      <name val="Arial Narrow"/>
      <family val="2"/>
    </font>
    <font>
      <b/>
      <sz val="12"/>
      <color theme="1"/>
      <name val="Arial Narrow"/>
      <family val="2"/>
    </font>
    <font>
      <sz val="12"/>
      <color theme="1"/>
      <name val="Calibri"/>
      <family val="2"/>
      <scheme val="minor"/>
    </font>
  </fonts>
  <fills count="17">
    <fill>
      <patternFill patternType="none"/>
    </fill>
    <fill>
      <patternFill patternType="gray125"/>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indexed="9"/>
      </patternFill>
    </fill>
    <fill>
      <patternFill patternType="solid">
        <fgColor indexed="43"/>
        <bgColor indexed="64"/>
      </patternFill>
    </fill>
    <fill>
      <patternFill patternType="solid">
        <fgColor indexed="52"/>
        <bgColor indexed="64"/>
      </patternFill>
    </fill>
    <fill>
      <patternFill patternType="solid">
        <fgColor indexed="50"/>
        <bgColor indexed="64"/>
      </patternFill>
    </fill>
    <fill>
      <patternFill patternType="solid">
        <fgColor indexed="40"/>
        <bgColor indexed="64"/>
      </patternFill>
    </fill>
    <fill>
      <patternFill patternType="solid">
        <fgColor indexed="41"/>
        <bgColor indexed="64"/>
      </patternFill>
    </fill>
    <fill>
      <patternFill patternType="solid">
        <fgColor indexed="30"/>
        <bgColor indexed="64"/>
      </patternFill>
    </fill>
    <fill>
      <patternFill patternType="solid">
        <fgColor indexed="60"/>
        <bgColor indexed="64"/>
      </patternFill>
    </fill>
    <fill>
      <patternFill patternType="solid">
        <fgColor indexed="55"/>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ck">
        <color indexed="64"/>
      </right>
      <top style="thin">
        <color indexed="64"/>
      </top>
      <bottom/>
      <diagonal/>
    </border>
    <border>
      <left/>
      <right style="thick">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893">
    <xf numFmtId="0" fontId="0" fillId="0" borderId="0" xfId="0"/>
    <xf numFmtId="0" fontId="2" fillId="0" borderId="0" xfId="0" applyFont="1"/>
    <xf numFmtId="0" fontId="2" fillId="0" borderId="0" xfId="0" applyFont="1" applyAlignment="1">
      <alignment horizontal="left"/>
    </xf>
    <xf numFmtId="0" fontId="7" fillId="4" borderId="1" xfId="0" applyFont="1" applyFill="1" applyBorder="1"/>
    <xf numFmtId="0" fontId="7" fillId="4" borderId="12" xfId="0" applyFont="1" applyFill="1" applyBorder="1"/>
    <xf numFmtId="0" fontId="7" fillId="4" borderId="13" xfId="0" applyFont="1" applyFill="1" applyBorder="1"/>
    <xf numFmtId="0" fontId="8" fillId="6" borderId="14" xfId="0" applyFont="1" applyFill="1" applyBorder="1"/>
    <xf numFmtId="3" fontId="9" fillId="0" borderId="12" xfId="0" applyNumberFormat="1" applyFont="1" applyBorder="1"/>
    <xf numFmtId="3" fontId="9" fillId="0" borderId="15" xfId="0" applyNumberFormat="1" applyFont="1" applyBorder="1"/>
    <xf numFmtId="0" fontId="9" fillId="0" borderId="12" xfId="0" applyFont="1" applyBorder="1"/>
    <xf numFmtId="0" fontId="9" fillId="0" borderId="0" xfId="0" applyFont="1" applyBorder="1" applyAlignment="1">
      <alignment horizontal="center"/>
    </xf>
    <xf numFmtId="0" fontId="9" fillId="0" borderId="5" xfId="0" applyFont="1" applyBorder="1" applyAlignment="1">
      <alignment horizontal="center"/>
    </xf>
    <xf numFmtId="0" fontId="0" fillId="0" borderId="0" xfId="0"/>
    <xf numFmtId="0" fontId="7" fillId="5" borderId="12" xfId="0" applyFont="1" applyFill="1" applyBorder="1"/>
    <xf numFmtId="4" fontId="9" fillId="0" borderId="12" xfId="0" applyNumberFormat="1" applyFont="1" applyBorder="1"/>
    <xf numFmtId="0" fontId="11" fillId="0" borderId="6" xfId="3" applyFont="1" applyBorder="1" applyAlignment="1" applyProtection="1">
      <alignment horizontal="left"/>
    </xf>
    <xf numFmtId="0" fontId="11" fillId="0" borderId="7" xfId="3" applyFont="1" applyBorder="1" applyAlignment="1" applyProtection="1">
      <alignment horizontal="left"/>
    </xf>
    <xf numFmtId="0" fontId="7" fillId="4" borderId="16" xfId="0" applyFont="1" applyFill="1" applyBorder="1"/>
    <xf numFmtId="0" fontId="7" fillId="4" borderId="17" xfId="0" applyFont="1" applyFill="1" applyBorder="1"/>
    <xf numFmtId="0" fontId="7" fillId="4" borderId="18" xfId="0" applyFont="1" applyFill="1" applyBorder="1"/>
    <xf numFmtId="0" fontId="9" fillId="0" borderId="13" xfId="0" applyFont="1" applyBorder="1"/>
    <xf numFmtId="0" fontId="13" fillId="4" borderId="14" xfId="0" applyFont="1" applyFill="1" applyBorder="1"/>
    <xf numFmtId="0" fontId="8" fillId="0" borderId="14" xfId="0" applyFont="1" applyFill="1" applyBorder="1"/>
    <xf numFmtId="10" fontId="4" fillId="0" borderId="12" xfId="0" applyNumberFormat="1" applyFont="1" applyFill="1" applyBorder="1"/>
    <xf numFmtId="0" fontId="8" fillId="0" borderId="4" xfId="0" applyFont="1" applyFill="1" applyBorder="1"/>
    <xf numFmtId="0" fontId="8" fillId="0" borderId="14" xfId="0" applyFont="1" applyBorder="1"/>
    <xf numFmtId="0" fontId="4" fillId="0" borderId="12" xfId="0" applyFont="1" applyBorder="1"/>
    <xf numFmtId="1" fontId="4" fillId="0" borderId="12" xfId="0" applyNumberFormat="1" applyFont="1" applyBorder="1"/>
    <xf numFmtId="0" fontId="8" fillId="0" borderId="14" xfId="0" applyFont="1" applyBorder="1" applyAlignment="1"/>
    <xf numFmtId="10" fontId="9" fillId="0" borderId="12" xfId="0" applyNumberFormat="1" applyFont="1" applyBorder="1" applyAlignment="1"/>
    <xf numFmtId="0" fontId="9" fillId="0" borderId="32" xfId="0" applyFont="1" applyBorder="1" applyAlignment="1">
      <alignment horizontal="center"/>
    </xf>
    <xf numFmtId="0" fontId="9" fillId="0" borderId="33"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1" fontId="9" fillId="0" borderId="12" xfId="0" applyNumberFormat="1" applyFont="1" applyBorder="1"/>
    <xf numFmtId="10" fontId="9" fillId="0" borderId="12" xfId="0" applyNumberFormat="1" applyFont="1" applyBorder="1"/>
    <xf numFmtId="10" fontId="9" fillId="0" borderId="13" xfId="0" applyNumberFormat="1" applyFont="1" applyBorder="1"/>
    <xf numFmtId="9" fontId="9" fillId="0" borderId="12" xfId="0" applyNumberFormat="1" applyFont="1" applyBorder="1"/>
    <xf numFmtId="0" fontId="8" fillId="0" borderId="20" xfId="0" applyFont="1" applyBorder="1"/>
    <xf numFmtId="10" fontId="9" fillId="0" borderId="21" xfId="0" applyNumberFormat="1" applyFont="1" applyBorder="1"/>
    <xf numFmtId="10" fontId="9" fillId="0" borderId="23" xfId="0" applyNumberFormat="1" applyFont="1" applyBorder="1"/>
    <xf numFmtId="0" fontId="13" fillId="4" borderId="34" xfId="0" applyFont="1" applyFill="1" applyBorder="1"/>
    <xf numFmtId="0" fontId="7" fillId="4" borderId="35" xfId="0" applyFont="1" applyFill="1" applyBorder="1" applyAlignment="1">
      <alignment horizontal="left"/>
    </xf>
    <xf numFmtId="0" fontId="7" fillId="4" borderId="28" xfId="0" applyFont="1" applyFill="1" applyBorder="1" applyAlignment="1">
      <alignment horizontal="left"/>
    </xf>
    <xf numFmtId="0" fontId="12" fillId="5" borderId="12" xfId="0" applyFont="1" applyFill="1" applyBorder="1"/>
    <xf numFmtId="3" fontId="9" fillId="0" borderId="12" xfId="0" applyNumberFormat="1" applyFont="1" applyBorder="1" applyAlignment="1">
      <alignment horizontal="right" wrapText="1"/>
    </xf>
    <xf numFmtId="3" fontId="9" fillId="0" borderId="15" xfId="0" applyNumberFormat="1" applyFont="1" applyBorder="1" applyAlignment="1">
      <alignment horizontal="right" wrapText="1"/>
    </xf>
    <xf numFmtId="3" fontId="9" fillId="0" borderId="12" xfId="0" applyNumberFormat="1" applyFont="1" applyBorder="1" applyAlignment="1">
      <alignment horizontal="right"/>
    </xf>
    <xf numFmtId="3" fontId="9" fillId="0" borderId="15" xfId="0" applyNumberFormat="1" applyFont="1" applyBorder="1" applyAlignment="1">
      <alignment horizontal="right"/>
    </xf>
    <xf numFmtId="0" fontId="9" fillId="0" borderId="12" xfId="0" applyFont="1" applyBorder="1" applyAlignment="1">
      <alignment horizontal="right"/>
    </xf>
    <xf numFmtId="0" fontId="9" fillId="0" borderId="15" xfId="0" applyFont="1" applyBorder="1" applyAlignment="1">
      <alignment horizontal="right"/>
    </xf>
    <xf numFmtId="3" fontId="9" fillId="0" borderId="19" xfId="0" applyNumberFormat="1" applyFont="1" applyBorder="1" applyAlignment="1">
      <alignment horizontal="right"/>
    </xf>
    <xf numFmtId="2" fontId="8" fillId="0" borderId="14" xfId="0" applyNumberFormat="1" applyFont="1" applyBorder="1"/>
    <xf numFmtId="2" fontId="7" fillId="4" borderId="14" xfId="0" applyNumberFormat="1" applyFont="1" applyFill="1" applyBorder="1"/>
    <xf numFmtId="0" fontId="9" fillId="0" borderId="15" xfId="0" applyFont="1" applyBorder="1"/>
    <xf numFmtId="0" fontId="8" fillId="0" borderId="27" xfId="0" applyFont="1" applyBorder="1"/>
    <xf numFmtId="0" fontId="9" fillId="0" borderId="36" xfId="0" applyFont="1" applyBorder="1"/>
    <xf numFmtId="0" fontId="9" fillId="0" borderId="37" xfId="0" applyFont="1" applyBorder="1"/>
    <xf numFmtId="3" fontId="9" fillId="0" borderId="12" xfId="0" applyNumberFormat="1" applyFont="1" applyBorder="1" applyAlignment="1"/>
    <xf numFmtId="3" fontId="9" fillId="0" borderId="15" xfId="0" applyNumberFormat="1" applyFont="1" applyBorder="1" applyAlignment="1"/>
    <xf numFmtId="0" fontId="7" fillId="4" borderId="14" xfId="0" applyFont="1" applyFill="1" applyBorder="1"/>
    <xf numFmtId="0" fontId="7" fillId="4" borderId="34" xfId="0" applyFont="1" applyFill="1" applyBorder="1"/>
    <xf numFmtId="4" fontId="9" fillId="0" borderId="12" xfId="0" applyNumberFormat="1" applyFont="1" applyFill="1" applyBorder="1" applyAlignment="1">
      <alignment horizontal="right"/>
    </xf>
    <xf numFmtId="4" fontId="9" fillId="0" borderId="13" xfId="0" applyNumberFormat="1" applyFont="1" applyFill="1" applyBorder="1"/>
    <xf numFmtId="4" fontId="9" fillId="6" borderId="12" xfId="0" applyNumberFormat="1" applyFont="1" applyFill="1" applyBorder="1"/>
    <xf numFmtId="4" fontId="9" fillId="6" borderId="13" xfId="0" applyNumberFormat="1" applyFont="1" applyFill="1" applyBorder="1"/>
    <xf numFmtId="4" fontId="9" fillId="6" borderId="12" xfId="0" applyNumberFormat="1" applyFont="1" applyFill="1" applyBorder="1" applyAlignment="1">
      <alignment horizontal="right"/>
    </xf>
    <xf numFmtId="0" fontId="8" fillId="0" borderId="20" xfId="0" applyFont="1" applyFill="1" applyBorder="1"/>
    <xf numFmtId="0" fontId="7" fillId="4" borderId="38" xfId="0" applyFont="1" applyFill="1" applyBorder="1"/>
    <xf numFmtId="0" fontId="7" fillId="4" borderId="39" xfId="0" applyFont="1" applyFill="1" applyBorder="1"/>
    <xf numFmtId="0" fontId="7" fillId="4" borderId="40" xfId="0" applyFont="1" applyFill="1" applyBorder="1"/>
    <xf numFmtId="0" fontId="8" fillId="8" borderId="14" xfId="0" applyFont="1" applyFill="1" applyBorder="1"/>
    <xf numFmtId="0" fontId="8" fillId="9" borderId="14" xfId="0" applyFont="1" applyFill="1" applyBorder="1"/>
    <xf numFmtId="0" fontId="8" fillId="10" borderId="14" xfId="0" applyFont="1" applyFill="1" applyBorder="1"/>
    <xf numFmtId="0" fontId="8" fillId="2" borderId="14" xfId="0" applyFont="1" applyFill="1" applyBorder="1"/>
    <xf numFmtId="3" fontId="9" fillId="0" borderId="13" xfId="0" applyNumberFormat="1" applyFont="1" applyBorder="1"/>
    <xf numFmtId="0" fontId="8" fillId="2" borderId="20" xfId="0" applyFont="1" applyFill="1" applyBorder="1"/>
    <xf numFmtId="2" fontId="8" fillId="12" borderId="21" xfId="0" applyNumberFormat="1" applyFont="1" applyFill="1" applyBorder="1"/>
    <xf numFmtId="2" fontId="8" fillId="12" borderId="23" xfId="0" applyNumberFormat="1" applyFont="1" applyFill="1" applyBorder="1"/>
    <xf numFmtId="0" fontId="8" fillId="0" borderId="19" xfId="0" applyFont="1" applyBorder="1" applyAlignment="1">
      <alignment horizontal="left"/>
    </xf>
    <xf numFmtId="3" fontId="9" fillId="0" borderId="12" xfId="0" applyNumberFormat="1" applyFont="1" applyBorder="1" applyAlignment="1">
      <alignment horizontal="center"/>
    </xf>
    <xf numFmtId="2" fontId="8" fillId="6" borderId="6" xfId="0" applyNumberFormat="1" applyFont="1" applyFill="1" applyBorder="1"/>
    <xf numFmtId="2" fontId="8" fillId="6" borderId="21" xfId="0" applyNumberFormat="1" applyFont="1" applyFill="1" applyBorder="1" applyAlignment="1">
      <alignment horizontal="center"/>
    </xf>
    <xf numFmtId="0" fontId="9" fillId="0" borderId="4" xfId="0" applyFont="1" applyBorder="1" applyAlignment="1">
      <alignment horizontal="left"/>
    </xf>
    <xf numFmtId="0" fontId="9" fillId="0" borderId="0" xfId="0" applyFont="1" applyBorder="1" applyAlignment="1">
      <alignment horizontal="left"/>
    </xf>
    <xf numFmtId="0" fontId="9" fillId="0" borderId="5" xfId="0" applyFont="1" applyBorder="1" applyAlignment="1">
      <alignment horizontal="left"/>
    </xf>
    <xf numFmtId="0" fontId="11" fillId="0" borderId="4" xfId="3" applyFont="1" applyBorder="1" applyAlignment="1" applyProtection="1">
      <alignment horizontal="left"/>
    </xf>
    <xf numFmtId="0" fontId="11" fillId="0" borderId="0" xfId="3" applyFont="1" applyBorder="1" applyAlignment="1" applyProtection="1">
      <alignment horizontal="left"/>
    </xf>
    <xf numFmtId="0" fontId="11" fillId="0" borderId="5" xfId="3" applyFont="1" applyBorder="1" applyAlignment="1" applyProtection="1">
      <alignment horizontal="left"/>
    </xf>
    <xf numFmtId="0" fontId="0" fillId="0" borderId="0" xfId="0" applyBorder="1"/>
    <xf numFmtId="0" fontId="0" fillId="0" borderId="5" xfId="0" applyBorder="1"/>
    <xf numFmtId="0" fontId="0" fillId="0" borderId="7" xfId="0" applyBorder="1"/>
    <xf numFmtId="0" fontId="0" fillId="0" borderId="8" xfId="0" applyBorder="1"/>
    <xf numFmtId="0" fontId="8" fillId="6" borderId="20" xfId="0" applyFont="1" applyFill="1" applyBorder="1"/>
    <xf numFmtId="3" fontId="8" fillId="6" borderId="21" xfId="0" applyNumberFormat="1" applyFont="1" applyFill="1" applyBorder="1"/>
    <xf numFmtId="0" fontId="7" fillId="4" borderId="39" xfId="0" applyNumberFormat="1" applyFont="1" applyFill="1" applyBorder="1"/>
    <xf numFmtId="0" fontId="7" fillId="4" borderId="39" xfId="0" applyNumberFormat="1" applyFont="1" applyFill="1" applyBorder="1" applyAlignment="1">
      <alignment horizontal="right"/>
    </xf>
    <xf numFmtId="0" fontId="9" fillId="0" borderId="14" xfId="0" applyFont="1" applyBorder="1" applyAlignment="1">
      <alignment horizontal="left" wrapText="1"/>
    </xf>
    <xf numFmtId="4" fontId="9" fillId="0" borderId="12" xfId="0" applyNumberFormat="1" applyFont="1" applyBorder="1" applyAlignment="1">
      <alignment horizontal="right" wrapText="1"/>
    </xf>
    <xf numFmtId="0" fontId="7" fillId="4" borderId="12" xfId="0" applyNumberFormat="1" applyFont="1" applyFill="1" applyBorder="1"/>
    <xf numFmtId="0" fontId="7" fillId="4" borderId="12" xfId="0" applyNumberFormat="1" applyFont="1" applyFill="1" applyBorder="1" applyAlignment="1">
      <alignment horizontal="right"/>
    </xf>
    <xf numFmtId="0" fontId="8" fillId="0" borderId="14" xfId="0" applyFont="1" applyBorder="1" applyAlignment="1">
      <alignment horizontal="left" wrapText="1"/>
    </xf>
    <xf numFmtId="0" fontId="7" fillId="4" borderId="12" xfId="0" applyNumberFormat="1" applyFont="1" applyFill="1" applyBorder="1" applyAlignment="1">
      <alignment horizontal="center"/>
    </xf>
    <xf numFmtId="0" fontId="7" fillId="4" borderId="13" xfId="0" applyNumberFormat="1" applyFont="1" applyFill="1" applyBorder="1" applyAlignment="1">
      <alignment horizontal="center"/>
    </xf>
    <xf numFmtId="0" fontId="7" fillId="4" borderId="16" xfId="0" applyNumberFormat="1" applyFont="1" applyFill="1" applyBorder="1" applyAlignment="1">
      <alignment horizontal="center"/>
    </xf>
    <xf numFmtId="0" fontId="7" fillId="4" borderId="18" xfId="0" applyNumberFormat="1" applyFont="1" applyFill="1" applyBorder="1" applyAlignment="1">
      <alignment horizontal="center"/>
    </xf>
    <xf numFmtId="0" fontId="9" fillId="0" borderId="12" xfId="0" applyFont="1" applyBorder="1" applyAlignment="1"/>
    <xf numFmtId="3" fontId="9" fillId="6" borderId="12" xfId="0" applyNumberFormat="1" applyFont="1" applyFill="1" applyBorder="1"/>
    <xf numFmtId="0" fontId="7" fillId="4" borderId="21" xfId="0" applyFont="1" applyFill="1" applyBorder="1"/>
    <xf numFmtId="2" fontId="8" fillId="0" borderId="12" xfId="0" applyNumberFormat="1" applyFont="1" applyBorder="1" applyAlignment="1">
      <alignment horizontal="right"/>
    </xf>
    <xf numFmtId="0" fontId="7" fillId="4" borderId="42" xfId="0" applyFont="1" applyFill="1" applyBorder="1"/>
    <xf numFmtId="0" fontId="7" fillId="4" borderId="43" xfId="0" applyFont="1" applyFill="1" applyBorder="1"/>
    <xf numFmtId="0" fontId="7" fillId="4" borderId="44" xfId="0" applyFont="1" applyFill="1" applyBorder="1"/>
    <xf numFmtId="0" fontId="8" fillId="6" borderId="27" xfId="0" applyFont="1" applyFill="1" applyBorder="1"/>
    <xf numFmtId="3" fontId="9" fillId="0" borderId="36" xfId="0" applyNumberFormat="1" applyFont="1" applyBorder="1" applyAlignment="1">
      <alignment horizontal="right"/>
    </xf>
    <xf numFmtId="3" fontId="9" fillId="0" borderId="37" xfId="0" applyNumberFormat="1" applyFont="1" applyBorder="1" applyAlignment="1">
      <alignment horizontal="right"/>
    </xf>
    <xf numFmtId="0" fontId="8" fillId="6" borderId="45" xfId="0" applyFont="1" applyFill="1" applyBorder="1"/>
    <xf numFmtId="2" fontId="8" fillId="6" borderId="46" xfId="0" applyNumberFormat="1" applyFont="1" applyFill="1" applyBorder="1" applyAlignment="1">
      <alignment horizontal="right"/>
    </xf>
    <xf numFmtId="2" fontId="8" fillId="6" borderId="47" xfId="0" applyNumberFormat="1" applyFont="1" applyFill="1" applyBorder="1" applyAlignment="1">
      <alignment horizontal="right"/>
    </xf>
    <xf numFmtId="2" fontId="8" fillId="6" borderId="9" xfId="0" applyNumberFormat="1" applyFont="1" applyFill="1" applyBorder="1" applyAlignment="1">
      <alignment horizontal="right"/>
    </xf>
    <xf numFmtId="2" fontId="8" fillId="0" borderId="46" xfId="0" applyNumberFormat="1" applyFont="1" applyBorder="1"/>
    <xf numFmtId="2" fontId="8" fillId="0" borderId="48" xfId="0" applyNumberFormat="1" applyFont="1" applyBorder="1"/>
    <xf numFmtId="0" fontId="7" fillId="4" borderId="14" xfId="0" applyFont="1" applyFill="1" applyBorder="1" applyAlignment="1">
      <alignment horizontal="center"/>
    </xf>
    <xf numFmtId="0" fontId="7" fillId="4" borderId="12" xfId="0" applyFont="1" applyFill="1" applyBorder="1" applyAlignment="1">
      <alignment horizontal="center"/>
    </xf>
    <xf numFmtId="0" fontId="7" fillId="4" borderId="13" xfId="0" applyFont="1" applyFill="1" applyBorder="1" applyAlignment="1">
      <alignment horizontal="center"/>
    </xf>
    <xf numFmtId="0" fontId="8" fillId="6" borderId="14" xfId="0" applyFont="1" applyFill="1" applyBorder="1" applyAlignment="1">
      <alignment horizontal="left"/>
    </xf>
    <xf numFmtId="3" fontId="9" fillId="0" borderId="13" xfId="0" applyNumberFormat="1" applyFont="1" applyBorder="1" applyAlignment="1">
      <alignment horizontal="right"/>
    </xf>
    <xf numFmtId="3" fontId="9" fillId="0" borderId="12" xfId="0" applyNumberFormat="1" applyFont="1" applyFill="1" applyBorder="1" applyAlignment="1">
      <alignment horizontal="right"/>
    </xf>
    <xf numFmtId="3" fontId="9" fillId="0" borderId="12" xfId="0" applyNumberFormat="1" applyFont="1" applyFill="1" applyBorder="1" applyAlignment="1">
      <alignment horizontal="right" wrapText="1"/>
    </xf>
    <xf numFmtId="3" fontId="9" fillId="0" borderId="13" xfId="0" applyNumberFormat="1" applyFont="1" applyFill="1" applyBorder="1" applyAlignment="1">
      <alignment horizontal="right"/>
    </xf>
    <xf numFmtId="0" fontId="8" fillId="6" borderId="20" xfId="0" applyFont="1" applyFill="1" applyBorder="1" applyAlignment="1">
      <alignment horizontal="left"/>
    </xf>
    <xf numFmtId="2" fontId="8" fillId="6" borderId="21" xfId="0" applyNumberFormat="1" applyFont="1" applyFill="1" applyBorder="1" applyAlignment="1">
      <alignment horizontal="right"/>
    </xf>
    <xf numFmtId="2" fontId="8" fillId="6" borderId="23" xfId="0" applyNumberFormat="1" applyFont="1" applyFill="1" applyBorder="1" applyAlignment="1">
      <alignment horizontal="right"/>
    </xf>
    <xf numFmtId="0" fontId="8" fillId="0" borderId="0" xfId="0" applyFont="1" applyBorder="1" applyAlignment="1">
      <alignment horizontal="left"/>
    </xf>
    <xf numFmtId="0" fontId="8" fillId="0" borderId="5" xfId="0" applyFont="1" applyBorder="1" applyAlignment="1">
      <alignment horizontal="left"/>
    </xf>
    <xf numFmtId="0" fontId="7" fillId="4" borderId="34" xfId="0" applyFont="1" applyFill="1" applyBorder="1" applyAlignment="1">
      <alignment horizontal="center"/>
    </xf>
    <xf numFmtId="0" fontId="7" fillId="4" borderId="16" xfId="0" applyFont="1" applyFill="1" applyBorder="1" applyAlignment="1">
      <alignment horizontal="center"/>
    </xf>
    <xf numFmtId="0" fontId="0" fillId="0" borderId="6" xfId="0" applyBorder="1"/>
    <xf numFmtId="0" fontId="7" fillId="4" borderId="38" xfId="0" applyFont="1" applyFill="1" applyBorder="1" applyAlignment="1">
      <alignment horizontal="center"/>
    </xf>
    <xf numFmtId="0" fontId="7" fillId="4" borderId="40" xfId="0" applyFont="1" applyFill="1" applyBorder="1" applyAlignment="1">
      <alignment horizontal="center"/>
    </xf>
    <xf numFmtId="0" fontId="8" fillId="0" borderId="5" xfId="0" applyFont="1" applyBorder="1" applyAlignment="1"/>
    <xf numFmtId="0" fontId="8" fillId="0" borderId="14" xfId="0" applyFont="1" applyBorder="1" applyAlignment="1">
      <alignment horizontal="left"/>
    </xf>
    <xf numFmtId="0" fontId="8" fillId="0" borderId="20" xfId="0" applyFont="1" applyFill="1" applyBorder="1" applyAlignment="1">
      <alignment horizontal="left"/>
    </xf>
    <xf numFmtId="0" fontId="8" fillId="0" borderId="8" xfId="0" applyFont="1" applyBorder="1" applyAlignment="1"/>
    <xf numFmtId="0" fontId="7" fillId="4" borderId="18" xfId="0" applyFont="1" applyFill="1" applyBorder="1" applyAlignment="1">
      <alignment horizontal="center"/>
    </xf>
    <xf numFmtId="4" fontId="9" fillId="0" borderId="12" xfId="0" applyNumberFormat="1" applyFont="1" applyBorder="1" applyAlignment="1">
      <alignment horizontal="right"/>
    </xf>
    <xf numFmtId="3" fontId="9" fillId="0" borderId="13" xfId="0" applyNumberFormat="1" applyFont="1" applyBorder="1" applyAlignment="1" applyProtection="1">
      <alignment horizontal="right"/>
    </xf>
    <xf numFmtId="3" fontId="9" fillId="0" borderId="13" xfId="0" applyNumberFormat="1" applyFont="1" applyBorder="1" applyProtection="1"/>
    <xf numFmtId="0" fontId="8" fillId="0" borderId="19" xfId="0" applyFont="1" applyBorder="1"/>
    <xf numFmtId="0" fontId="8" fillId="0" borderId="14" xfId="0" applyFont="1" applyBorder="1" applyAlignment="1">
      <alignment horizontal="center"/>
    </xf>
    <xf numFmtId="0" fontId="8" fillId="10" borderId="14" xfId="0" applyFont="1" applyFill="1" applyBorder="1" applyAlignment="1">
      <alignment horizontal="center"/>
    </xf>
    <xf numFmtId="0" fontId="7" fillId="13" borderId="14" xfId="0" applyFont="1" applyFill="1" applyBorder="1" applyAlignment="1">
      <alignment horizontal="center"/>
    </xf>
    <xf numFmtId="0" fontId="8" fillId="9" borderId="14" xfId="0" applyFont="1" applyFill="1" applyBorder="1" applyAlignment="1">
      <alignment horizontal="center"/>
    </xf>
    <xf numFmtId="0" fontId="7" fillId="14" borderId="14" xfId="0" applyFont="1" applyFill="1" applyBorder="1" applyAlignment="1">
      <alignment horizontal="center"/>
    </xf>
    <xf numFmtId="0" fontId="7" fillId="15" borderId="14" xfId="0" applyFont="1" applyFill="1" applyBorder="1" applyAlignment="1">
      <alignment horizontal="center"/>
    </xf>
    <xf numFmtId="2" fontId="8" fillId="0" borderId="15" xfId="0" applyNumberFormat="1" applyFont="1" applyBorder="1"/>
    <xf numFmtId="2" fontId="8" fillId="0" borderId="12" xfId="0" applyNumberFormat="1" applyFont="1" applyBorder="1"/>
    <xf numFmtId="0" fontId="9" fillId="0" borderId="6" xfId="0" applyFont="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3" fontId="8" fillId="0" borderId="13" xfId="0" applyNumberFormat="1" applyFont="1" applyBorder="1" applyAlignment="1">
      <alignment horizontal="right"/>
    </xf>
    <xf numFmtId="3" fontId="8" fillId="0" borderId="12" xfId="0" applyNumberFormat="1" applyFont="1" applyFill="1" applyBorder="1" applyAlignment="1">
      <alignment horizontal="right"/>
    </xf>
    <xf numFmtId="3" fontId="8" fillId="0" borderId="13" xfId="0" applyNumberFormat="1" applyFont="1" applyFill="1" applyBorder="1" applyAlignment="1">
      <alignment horizontal="right"/>
    </xf>
    <xf numFmtId="3" fontId="20" fillId="0" borderId="12" xfId="0" applyNumberFormat="1" applyFont="1" applyBorder="1"/>
    <xf numFmtId="0" fontId="20" fillId="0" borderId="12" xfId="0" applyFont="1" applyBorder="1"/>
    <xf numFmtId="0" fontId="7" fillId="4" borderId="15" xfId="0" applyFont="1" applyFill="1" applyBorder="1"/>
    <xf numFmtId="0" fontId="9" fillId="0" borderId="31" xfId="0" applyFont="1" applyBorder="1" applyAlignment="1"/>
    <xf numFmtId="0" fontId="9" fillId="0" borderId="32" xfId="0" applyFont="1" applyBorder="1" applyAlignment="1"/>
    <xf numFmtId="0" fontId="9" fillId="0" borderId="33" xfId="0" applyFont="1" applyBorder="1" applyAlignment="1"/>
    <xf numFmtId="0" fontId="9" fillId="0" borderId="0" xfId="0" applyFont="1" applyBorder="1" applyAlignment="1"/>
    <xf numFmtId="0" fontId="9" fillId="0" borderId="5" xfId="0" applyFont="1" applyBorder="1" applyAlignment="1"/>
    <xf numFmtId="0" fontId="9" fillId="0" borderId="12" xfId="0" applyFont="1" applyBorder="1" applyAlignment="1">
      <alignment horizontal="center"/>
    </xf>
    <xf numFmtId="0" fontId="9" fillId="0" borderId="5" xfId="0" applyFont="1" applyBorder="1" applyAlignment="1">
      <alignment wrapText="1"/>
    </xf>
    <xf numFmtId="0" fontId="9" fillId="0" borderId="0" xfId="0" applyFont="1" applyBorder="1" applyAlignment="1">
      <alignment wrapText="1"/>
    </xf>
    <xf numFmtId="3" fontId="9" fillId="0" borderId="15" xfId="0" applyNumberFormat="1" applyFont="1" applyFill="1" applyBorder="1" applyAlignment="1">
      <alignment horizontal="right"/>
    </xf>
    <xf numFmtId="0" fontId="9" fillId="0" borderId="49" xfId="0" applyFont="1" applyBorder="1" applyAlignment="1"/>
    <xf numFmtId="0" fontId="9" fillId="0" borderId="54" xfId="0" applyFont="1" applyBorder="1" applyAlignment="1"/>
    <xf numFmtId="0" fontId="8" fillId="6" borderId="12" xfId="0" applyFont="1" applyFill="1" applyBorder="1"/>
    <xf numFmtId="0" fontId="8" fillId="0" borderId="19" xfId="0" applyFont="1" applyFill="1" applyBorder="1" applyAlignment="1">
      <alignment horizontal="left"/>
    </xf>
    <xf numFmtId="0" fontId="10" fillId="0" borderId="0" xfId="3" applyAlignment="1" applyProtection="1"/>
    <xf numFmtId="0" fontId="0" fillId="0" borderId="0" xfId="0" applyAlignment="1"/>
    <xf numFmtId="0" fontId="0" fillId="0" borderId="54" xfId="0" applyBorder="1"/>
    <xf numFmtId="0" fontId="0" fillId="0" borderId="57" xfId="0" applyBorder="1"/>
    <xf numFmtId="0" fontId="8" fillId="0" borderId="12" xfId="0" applyFont="1" applyFill="1" applyBorder="1"/>
    <xf numFmtId="0" fontId="7" fillId="4" borderId="52" xfId="0" applyFont="1" applyFill="1" applyBorder="1"/>
    <xf numFmtId="10" fontId="4" fillId="0" borderId="36" xfId="0" applyNumberFormat="1" applyFont="1" applyFill="1" applyBorder="1"/>
    <xf numFmtId="10" fontId="4" fillId="0" borderId="0" xfId="0" applyNumberFormat="1" applyFont="1" applyFill="1" applyBorder="1"/>
    <xf numFmtId="10" fontId="9" fillId="0" borderId="12" xfId="0" applyNumberFormat="1" applyFont="1" applyFill="1" applyBorder="1"/>
    <xf numFmtId="10" fontId="9" fillId="0" borderId="15" xfId="0" applyNumberFormat="1" applyFont="1" applyFill="1" applyBorder="1"/>
    <xf numFmtId="10" fontId="20" fillId="0" borderId="52" xfId="0" applyNumberFormat="1" applyFont="1" applyBorder="1"/>
    <xf numFmtId="10" fontId="20" fillId="0" borderId="12" xfId="0" applyNumberFormat="1" applyFont="1" applyBorder="1"/>
    <xf numFmtId="0" fontId="9" fillId="0" borderId="4" xfId="0" applyFont="1" applyBorder="1" applyAlignment="1"/>
    <xf numFmtId="0" fontId="9" fillId="0" borderId="6" xfId="0" applyFont="1" applyBorder="1" applyAlignment="1"/>
    <xf numFmtId="0" fontId="9" fillId="0" borderId="7" xfId="0" applyFont="1" applyBorder="1" applyAlignment="1"/>
    <xf numFmtId="0" fontId="9" fillId="0" borderId="8" xfId="0" applyFont="1" applyBorder="1" applyAlignment="1"/>
    <xf numFmtId="0" fontId="12" fillId="5" borderId="12" xfId="0" applyFont="1" applyFill="1" applyBorder="1" applyAlignment="1">
      <alignment horizontal="center"/>
    </xf>
    <xf numFmtId="0" fontId="9" fillId="0" borderId="2" xfId="0" applyFont="1" applyBorder="1" applyAlignment="1"/>
    <xf numFmtId="0" fontId="9" fillId="0" borderId="3" xfId="0" applyFont="1" applyBorder="1" applyAlignment="1"/>
    <xf numFmtId="0" fontId="20" fillId="0" borderId="12" xfId="0" applyFont="1" applyBorder="1" applyAlignment="1">
      <alignment horizontal="right"/>
    </xf>
    <xf numFmtId="1" fontId="9" fillId="0" borderId="12" xfId="0" applyNumberFormat="1" applyFont="1" applyBorder="1" applyAlignment="1">
      <alignment horizontal="right"/>
    </xf>
    <xf numFmtId="164" fontId="9" fillId="0" borderId="12" xfId="1" applyNumberFormat="1" applyFont="1" applyBorder="1" applyAlignment="1">
      <alignment horizontal="right"/>
    </xf>
    <xf numFmtId="3" fontId="8" fillId="6" borderId="21" xfId="0" applyNumberFormat="1" applyFont="1" applyFill="1" applyBorder="1" applyAlignment="1">
      <alignment horizontal="right"/>
    </xf>
    <xf numFmtId="3" fontId="8" fillId="6" borderId="22" xfId="0" applyNumberFormat="1" applyFont="1" applyFill="1" applyBorder="1" applyAlignment="1">
      <alignment horizontal="right"/>
    </xf>
    <xf numFmtId="3" fontId="8" fillId="0" borderId="21" xfId="0" applyNumberFormat="1" applyFont="1" applyBorder="1" applyAlignment="1">
      <alignment horizontal="right"/>
    </xf>
    <xf numFmtId="3" fontId="8" fillId="0" borderId="22" xfId="0" applyNumberFormat="1" applyFont="1" applyBorder="1" applyAlignment="1">
      <alignment horizontal="right"/>
    </xf>
    <xf numFmtId="3" fontId="26" fillId="0" borderId="21" xfId="0" applyNumberFormat="1" applyFont="1" applyBorder="1" applyAlignment="1">
      <alignment horizontal="right"/>
    </xf>
    <xf numFmtId="0" fontId="7" fillId="4" borderId="16" xfId="0" applyNumberFormat="1" applyFont="1" applyFill="1" applyBorder="1" applyAlignment="1">
      <alignment horizontal="left"/>
    </xf>
    <xf numFmtId="0" fontId="7" fillId="4" borderId="17" xfId="0" applyNumberFormat="1" applyFont="1" applyFill="1" applyBorder="1" applyAlignment="1">
      <alignment horizontal="left"/>
    </xf>
    <xf numFmtId="0" fontId="12" fillId="5" borderId="12" xfId="0" applyFont="1" applyFill="1" applyBorder="1" applyAlignment="1"/>
    <xf numFmtId="0" fontId="27" fillId="7" borderId="14" xfId="0" applyFont="1" applyFill="1" applyBorder="1" applyAlignment="1"/>
    <xf numFmtId="0" fontId="27" fillId="7" borderId="14" xfId="0" applyFont="1" applyFill="1" applyBorder="1" applyAlignment="1">
      <alignment horizontal="left"/>
    </xf>
    <xf numFmtId="9" fontId="9" fillId="0" borderId="15" xfId="0" applyNumberFormat="1" applyFont="1" applyBorder="1" applyAlignment="1">
      <alignment horizontal="right"/>
    </xf>
    <xf numFmtId="9" fontId="9" fillId="0" borderId="12" xfId="0" applyNumberFormat="1" applyFont="1" applyBorder="1" applyAlignment="1">
      <alignment horizontal="right"/>
    </xf>
    <xf numFmtId="9" fontId="9" fillId="0" borderId="15" xfId="0" applyNumberFormat="1" applyFont="1" applyBorder="1"/>
    <xf numFmtId="9" fontId="9" fillId="0" borderId="12" xfId="0" applyNumberFormat="1" applyFont="1" applyBorder="1" applyAlignment="1"/>
    <xf numFmtId="0" fontId="8" fillId="0" borderId="12" xfId="0" applyFont="1" applyBorder="1" applyAlignment="1">
      <alignment wrapText="1"/>
    </xf>
    <xf numFmtId="0" fontId="9" fillId="0" borderId="12" xfId="0" applyFont="1" applyBorder="1" applyAlignment="1">
      <alignment wrapText="1"/>
    </xf>
    <xf numFmtId="0" fontId="8" fillId="0" borderId="12" xfId="0" applyFont="1" applyBorder="1"/>
    <xf numFmtId="0" fontId="20" fillId="0" borderId="12" xfId="0" applyFont="1" applyFill="1" applyBorder="1"/>
    <xf numFmtId="0" fontId="9" fillId="0" borderId="32" xfId="0" applyFont="1" applyBorder="1" applyAlignment="1">
      <alignment wrapText="1"/>
    </xf>
    <xf numFmtId="0" fontId="9" fillId="0" borderId="33" xfId="0" applyFont="1" applyBorder="1" applyAlignment="1">
      <alignment wrapText="1"/>
    </xf>
    <xf numFmtId="0" fontId="12" fillId="5" borderId="12" xfId="0" applyFont="1" applyFill="1" applyBorder="1" applyAlignment="1">
      <alignment wrapText="1"/>
    </xf>
    <xf numFmtId="0" fontId="8" fillId="0" borderId="12" xfId="0" applyFont="1" applyBorder="1" applyAlignment="1"/>
    <xf numFmtId="1" fontId="9" fillId="0" borderId="12" xfId="0" applyNumberFormat="1" applyFont="1" applyFill="1" applyBorder="1" applyAlignment="1">
      <alignment horizontal="right"/>
    </xf>
    <xf numFmtId="1" fontId="9" fillId="0" borderId="15" xfId="0" applyNumberFormat="1" applyFont="1" applyFill="1" applyBorder="1" applyAlignment="1">
      <alignment horizontal="right"/>
    </xf>
    <xf numFmtId="0" fontId="0" fillId="0" borderId="58" xfId="0" applyBorder="1"/>
    <xf numFmtId="0" fontId="0" fillId="0" borderId="59" xfId="0" applyBorder="1"/>
    <xf numFmtId="3" fontId="9" fillId="0" borderId="15" xfId="0" applyNumberFormat="1" applyFont="1" applyBorder="1" applyAlignment="1">
      <alignment horizontal="center"/>
    </xf>
    <xf numFmtId="2" fontId="8" fillId="6" borderId="22" xfId="0" applyNumberFormat="1" applyFont="1" applyFill="1" applyBorder="1" applyAlignment="1">
      <alignment horizontal="center"/>
    </xf>
    <xf numFmtId="2" fontId="8" fillId="6" borderId="36" xfId="0" applyNumberFormat="1" applyFont="1" applyFill="1" applyBorder="1" applyAlignment="1">
      <alignment horizontal="center"/>
    </xf>
    <xf numFmtId="2" fontId="26" fillId="0" borderId="12" xfId="0" applyNumberFormat="1" applyFont="1" applyBorder="1"/>
    <xf numFmtId="2" fontId="8" fillId="0" borderId="12" xfId="0" applyNumberFormat="1" applyFont="1" applyBorder="1" applyAlignment="1"/>
    <xf numFmtId="3" fontId="9" fillId="0" borderId="21" xfId="0" applyNumberFormat="1" applyFont="1" applyBorder="1" applyAlignment="1">
      <alignment horizontal="right"/>
    </xf>
    <xf numFmtId="0" fontId="0" fillId="0" borderId="0" xfId="0" applyBorder="1"/>
    <xf numFmtId="2" fontId="8" fillId="0" borderId="15" xfId="0" applyNumberFormat="1" applyFont="1" applyBorder="1" applyAlignment="1">
      <alignment horizontal="right"/>
    </xf>
    <xf numFmtId="0" fontId="20" fillId="5" borderId="12" xfId="0" applyFont="1" applyFill="1" applyBorder="1"/>
    <xf numFmtId="3" fontId="20" fillId="5" borderId="12" xfId="0" applyNumberFormat="1" applyFont="1" applyFill="1" applyBorder="1"/>
    <xf numFmtId="0" fontId="20" fillId="5" borderId="12" xfId="0" applyFont="1" applyFill="1" applyBorder="1" applyAlignment="1">
      <alignment horizontal="right"/>
    </xf>
    <xf numFmtId="1" fontId="20" fillId="5" borderId="12" xfId="0" applyNumberFormat="1" applyFont="1" applyFill="1" applyBorder="1" applyAlignment="1">
      <alignment horizontal="right"/>
    </xf>
    <xf numFmtId="3" fontId="20" fillId="5" borderId="12" xfId="0" applyNumberFormat="1" applyFont="1" applyFill="1" applyBorder="1" applyAlignment="1">
      <alignment horizontal="right"/>
    </xf>
    <xf numFmtId="3" fontId="26" fillId="5" borderId="21" xfId="0" applyNumberFormat="1" applyFont="1" applyFill="1" applyBorder="1" applyAlignment="1">
      <alignment horizontal="right"/>
    </xf>
    <xf numFmtId="3" fontId="9" fillId="5" borderId="12" xfId="0" applyNumberFormat="1" applyFont="1" applyFill="1" applyBorder="1" applyAlignment="1"/>
    <xf numFmtId="0" fontId="9" fillId="5" borderId="12" xfId="0" applyFont="1" applyFill="1" applyBorder="1" applyAlignment="1"/>
    <xf numFmtId="10" fontId="9" fillId="5" borderId="12" xfId="0" applyNumberFormat="1" applyFont="1" applyFill="1" applyBorder="1" applyAlignment="1"/>
    <xf numFmtId="4" fontId="9" fillId="5" borderId="12" xfId="0" applyNumberFormat="1" applyFont="1" applyFill="1" applyBorder="1"/>
    <xf numFmtId="0" fontId="9" fillId="5" borderId="15" xfId="0" applyFont="1" applyFill="1" applyBorder="1" applyAlignment="1"/>
    <xf numFmtId="0" fontId="8" fillId="0" borderId="2" xfId="0" applyFont="1" applyFill="1" applyBorder="1" applyAlignment="1"/>
    <xf numFmtId="0" fontId="8" fillId="0" borderId="3" xfId="0" applyFont="1" applyFill="1" applyBorder="1" applyAlignment="1"/>
    <xf numFmtId="0" fontId="8" fillId="0" borderId="0" xfId="0" applyFont="1" applyFill="1" applyBorder="1" applyAlignment="1"/>
    <xf numFmtId="0" fontId="8" fillId="0" borderId="5" xfId="0" applyFont="1" applyFill="1" applyBorder="1" applyAlignment="1"/>
    <xf numFmtId="2" fontId="8" fillId="6" borderId="42" xfId="0" applyNumberFormat="1" applyFont="1" applyFill="1" applyBorder="1" applyAlignment="1">
      <alignment horizontal="right"/>
    </xf>
    <xf numFmtId="0" fontId="8" fillId="5" borderId="12" xfId="0" applyFont="1" applyFill="1" applyBorder="1" applyAlignment="1"/>
    <xf numFmtId="0" fontId="9" fillId="0" borderId="12" xfId="0" applyFont="1" applyFill="1" applyBorder="1" applyAlignment="1"/>
    <xf numFmtId="2" fontId="8" fillId="0" borderId="12" xfId="0" applyNumberFormat="1" applyFont="1" applyFill="1" applyBorder="1" applyAlignment="1"/>
    <xf numFmtId="0" fontId="8" fillId="0" borderId="14" xfId="0" applyFont="1" applyBorder="1" applyAlignment="1">
      <alignment vertical="center" wrapText="1"/>
    </xf>
    <xf numFmtId="164" fontId="9" fillId="0" borderId="13" xfId="1" applyNumberFormat="1" applyFont="1" applyBorder="1" applyAlignment="1">
      <alignment horizontal="right"/>
    </xf>
    <xf numFmtId="0" fontId="13" fillId="4" borderId="34" xfId="0" applyFont="1" applyFill="1" applyBorder="1" applyAlignment="1">
      <alignment horizontal="center"/>
    </xf>
    <xf numFmtId="0" fontId="9" fillId="0" borderId="2" xfId="0" applyFont="1" applyFill="1" applyBorder="1" applyAlignment="1"/>
    <xf numFmtId="0" fontId="9" fillId="0" borderId="3" xfId="0" applyFont="1" applyFill="1" applyBorder="1" applyAlignment="1"/>
    <xf numFmtId="0" fontId="9" fillId="0" borderId="0" xfId="0" applyFont="1" applyFill="1" applyBorder="1" applyAlignment="1"/>
    <xf numFmtId="0" fontId="9" fillId="0" borderId="5" xfId="0" applyFont="1" applyFill="1" applyBorder="1" applyAlignment="1"/>
    <xf numFmtId="3" fontId="9" fillId="0" borderId="12" xfId="0" applyNumberFormat="1" applyFont="1" applyFill="1" applyBorder="1" applyAlignment="1"/>
    <xf numFmtId="0" fontId="7" fillId="4" borderId="55" xfId="0" applyFont="1" applyFill="1" applyBorder="1" applyAlignment="1">
      <alignment horizontal="center"/>
    </xf>
    <xf numFmtId="0" fontId="8" fillId="6" borderId="14" xfId="0" applyFont="1" applyFill="1" applyBorder="1" applyAlignment="1">
      <alignment horizontal="left" vertical="center" wrapText="1"/>
    </xf>
    <xf numFmtId="0" fontId="8" fillId="6" borderId="20" xfId="0" applyFont="1" applyFill="1" applyBorder="1" applyAlignment="1">
      <alignment horizontal="left" vertical="center" wrapText="1"/>
    </xf>
    <xf numFmtId="2" fontId="8" fillId="6" borderId="36" xfId="0" applyNumberFormat="1" applyFont="1" applyFill="1" applyBorder="1" applyAlignment="1">
      <alignment horizontal="right"/>
    </xf>
    <xf numFmtId="166" fontId="9" fillId="0" borderId="12" xfId="0" applyNumberFormat="1" applyFont="1" applyBorder="1" applyAlignment="1">
      <alignment horizontal="right"/>
    </xf>
    <xf numFmtId="166" fontId="9" fillId="0" borderId="12" xfId="0" applyNumberFormat="1" applyFont="1" applyFill="1" applyBorder="1" applyAlignment="1"/>
    <xf numFmtId="166" fontId="20" fillId="0" borderId="12" xfId="0" applyNumberFormat="1" applyFont="1" applyBorder="1"/>
    <xf numFmtId="3" fontId="9" fillId="0" borderId="13" xfId="0" applyNumberFormat="1" applyFont="1" applyFill="1" applyBorder="1"/>
    <xf numFmtId="4" fontId="9" fillId="0" borderId="12" xfId="0" applyNumberFormat="1" applyFont="1" applyFill="1" applyBorder="1" applyAlignment="1"/>
    <xf numFmtId="2" fontId="8" fillId="0" borderId="23" xfId="0" applyNumberFormat="1" applyFont="1" applyFill="1" applyBorder="1"/>
    <xf numFmtId="4" fontId="20" fillId="0" borderId="12" xfId="0" applyNumberFormat="1" applyFont="1" applyBorder="1"/>
    <xf numFmtId="4" fontId="20" fillId="0" borderId="13" xfId="0" applyNumberFormat="1" applyFont="1" applyBorder="1"/>
    <xf numFmtId="2" fontId="9" fillId="16" borderId="12" xfId="0" applyNumberFormat="1" applyFont="1" applyFill="1" applyBorder="1" applyAlignment="1"/>
    <xf numFmtId="2" fontId="9" fillId="5" borderId="12" xfId="0" applyNumberFormat="1" applyFont="1" applyFill="1" applyBorder="1" applyAlignment="1"/>
    <xf numFmtId="1" fontId="7" fillId="4" borderId="12" xfId="0" applyNumberFormat="1" applyFont="1" applyFill="1" applyBorder="1"/>
    <xf numFmtId="4" fontId="9" fillId="0" borderId="15" xfId="0" applyNumberFormat="1" applyFont="1" applyBorder="1"/>
    <xf numFmtId="0" fontId="9" fillId="0" borderId="52"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9" fillId="0" borderId="6" xfId="0" applyFont="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0" fontId="8" fillId="0" borderId="14" xfId="0" applyFont="1" applyFill="1" applyBorder="1" applyAlignment="1">
      <alignment horizontal="left"/>
    </xf>
    <xf numFmtId="0" fontId="8" fillId="0" borderId="19" xfId="0" applyFont="1" applyFill="1" applyBorder="1"/>
    <xf numFmtId="0" fontId="8" fillId="0" borderId="61" xfId="0" applyFont="1" applyFill="1" applyBorder="1"/>
    <xf numFmtId="0" fontId="9" fillId="0" borderId="36" xfId="0" applyFont="1" applyBorder="1" applyAlignment="1">
      <alignment horizontal="right"/>
    </xf>
    <xf numFmtId="0" fontId="9" fillId="0" borderId="53" xfId="0" applyFont="1" applyBorder="1" applyAlignment="1">
      <alignment horizontal="right"/>
    </xf>
    <xf numFmtId="0" fontId="7" fillId="4" borderId="19" xfId="0" applyFont="1" applyFill="1" applyBorder="1"/>
    <xf numFmtId="0" fontId="20" fillId="0" borderId="12" xfId="0" applyFont="1" applyBorder="1" applyAlignment="1"/>
    <xf numFmtId="0" fontId="20" fillId="5" borderId="12" xfId="0" applyFont="1" applyFill="1" applyBorder="1" applyAlignment="1"/>
    <xf numFmtId="167" fontId="9" fillId="0" borderId="12" xfId="0" applyNumberFormat="1" applyFont="1" applyBorder="1" applyAlignment="1">
      <alignment horizontal="right"/>
    </xf>
    <xf numFmtId="167" fontId="9" fillId="0" borderId="12" xfId="0" applyNumberFormat="1" applyFont="1" applyBorder="1" applyAlignment="1" applyProtection="1">
      <alignment horizontal="right"/>
    </xf>
    <xf numFmtId="167" fontId="9" fillId="0" borderId="13" xfId="0" applyNumberFormat="1" applyFont="1" applyBorder="1" applyAlignment="1" applyProtection="1">
      <alignment horizontal="right"/>
    </xf>
    <xf numFmtId="167" fontId="20" fillId="0" borderId="12" xfId="0" applyNumberFormat="1" applyFont="1" applyBorder="1" applyAlignment="1"/>
    <xf numFmtId="3" fontId="9" fillId="0" borderId="12" xfId="0" applyNumberFormat="1" applyFont="1" applyBorder="1" applyProtection="1"/>
    <xf numFmtId="3" fontId="20" fillId="0" borderId="12" xfId="0" applyNumberFormat="1" applyFont="1" applyBorder="1" applyAlignment="1"/>
    <xf numFmtId="3" fontId="20" fillId="5" borderId="12" xfId="0" applyNumberFormat="1" applyFont="1" applyFill="1" applyBorder="1" applyAlignment="1"/>
    <xf numFmtId="3" fontId="9" fillId="5" borderId="12" xfId="0" applyNumberFormat="1" applyFont="1" applyFill="1" applyBorder="1" applyAlignment="1">
      <alignment horizontal="right"/>
    </xf>
    <xf numFmtId="3" fontId="9" fillId="5" borderId="13" xfId="0" applyNumberFormat="1" applyFont="1" applyFill="1" applyBorder="1" applyAlignment="1" applyProtection="1">
      <alignment horizontal="right"/>
    </xf>
    <xf numFmtId="0" fontId="9" fillId="5" borderId="12" xfId="0" applyFont="1" applyFill="1" applyBorder="1"/>
    <xf numFmtId="1" fontId="9" fillId="5" borderId="12" xfId="0" applyNumberFormat="1" applyFont="1" applyFill="1" applyBorder="1"/>
    <xf numFmtId="1" fontId="9" fillId="0" borderId="12" xfId="0" applyNumberFormat="1" applyFont="1" applyFill="1" applyBorder="1"/>
    <xf numFmtId="0" fontId="9" fillId="6" borderId="12" xfId="0" applyFont="1" applyFill="1" applyBorder="1"/>
    <xf numFmtId="0" fontId="9" fillId="6" borderId="13" xfId="0" applyFont="1" applyFill="1" applyBorder="1"/>
    <xf numFmtId="3" fontId="20" fillId="0" borderId="0" xfId="0" applyNumberFormat="1" applyFont="1"/>
    <xf numFmtId="0" fontId="9" fillId="5" borderId="13" xfId="0" applyFont="1" applyFill="1" applyBorder="1"/>
    <xf numFmtId="3" fontId="9" fillId="5" borderId="13" xfId="0" applyNumberFormat="1" applyFont="1" applyFill="1" applyBorder="1"/>
    <xf numFmtId="0" fontId="9" fillId="0" borderId="20" xfId="0" applyFont="1" applyBorder="1"/>
    <xf numFmtId="1" fontId="9" fillId="5" borderId="21" xfId="0" applyNumberFormat="1" applyFont="1" applyFill="1" applyBorder="1"/>
    <xf numFmtId="1" fontId="9" fillId="5" borderId="23" xfId="0" applyNumberFormat="1" applyFont="1" applyFill="1" applyBorder="1"/>
    <xf numFmtId="2" fontId="26" fillId="5" borderId="12" xfId="0" applyNumberFormat="1" applyFont="1" applyFill="1" applyBorder="1"/>
    <xf numFmtId="4" fontId="8" fillId="0" borderId="12" xfId="0" applyNumberFormat="1" applyFont="1" applyBorder="1"/>
    <xf numFmtId="3" fontId="8" fillId="0" borderId="12" xfId="0" applyNumberFormat="1" applyFont="1" applyBorder="1" applyAlignment="1">
      <alignment horizontal="right"/>
    </xf>
    <xf numFmtId="1" fontId="8" fillId="0" borderId="12" xfId="0" applyNumberFormat="1" applyFont="1" applyBorder="1" applyAlignment="1">
      <alignment horizontal="right"/>
    </xf>
    <xf numFmtId="1" fontId="8" fillId="0" borderId="15" xfId="0" applyNumberFormat="1" applyFont="1" applyBorder="1" applyAlignment="1">
      <alignment horizontal="right"/>
    </xf>
    <xf numFmtId="1" fontId="26" fillId="0" borderId="12" xfId="0" applyNumberFormat="1" applyFont="1" applyBorder="1" applyAlignment="1">
      <alignment horizontal="right"/>
    </xf>
    <xf numFmtId="3" fontId="8" fillId="0" borderId="15" xfId="0" applyNumberFormat="1" applyFont="1" applyBorder="1" applyAlignment="1">
      <alignment horizontal="right"/>
    </xf>
    <xf numFmtId="164" fontId="8" fillId="0" borderId="12" xfId="1" applyNumberFormat="1" applyFont="1" applyBorder="1" applyAlignment="1">
      <alignment horizontal="right"/>
    </xf>
    <xf numFmtId="164" fontId="8" fillId="0" borderId="15" xfId="1" applyNumberFormat="1" applyFont="1" applyBorder="1" applyAlignment="1">
      <alignment horizontal="right"/>
    </xf>
    <xf numFmtId="3" fontId="26" fillId="0" borderId="12" xfId="0" applyNumberFormat="1" applyFont="1" applyBorder="1" applyAlignment="1">
      <alignment horizontal="right"/>
    </xf>
    <xf numFmtId="10" fontId="8" fillId="0" borderId="12" xfId="0" applyNumberFormat="1" applyFont="1" applyBorder="1" applyAlignment="1"/>
    <xf numFmtId="10" fontId="8" fillId="0" borderId="13" xfId="0" applyNumberFormat="1" applyFont="1" applyBorder="1" applyAlignment="1"/>
    <xf numFmtId="10" fontId="8" fillId="0" borderId="12" xfId="0" applyNumberFormat="1" applyFont="1" applyBorder="1" applyAlignment="1">
      <alignment horizontal="center"/>
    </xf>
    <xf numFmtId="2" fontId="8" fillId="0" borderId="13" xfId="0" applyNumberFormat="1" applyFont="1" applyBorder="1"/>
    <xf numFmtId="2" fontId="8" fillId="6" borderId="36" xfId="0" applyNumberFormat="1" applyFont="1" applyFill="1" applyBorder="1"/>
    <xf numFmtId="2" fontId="8" fillId="6" borderId="21" xfId="0" applyNumberFormat="1" applyFont="1" applyFill="1" applyBorder="1"/>
    <xf numFmtId="2" fontId="8" fillId="6" borderId="22" xfId="0" applyNumberFormat="1" applyFont="1" applyFill="1" applyBorder="1"/>
    <xf numFmtId="1" fontId="8" fillId="0" borderId="12" xfId="0" applyNumberFormat="1" applyFont="1" applyFill="1" applyBorder="1" applyAlignment="1">
      <alignment horizontal="right" wrapText="1"/>
    </xf>
    <xf numFmtId="1" fontId="8" fillId="0" borderId="12" xfId="0" applyNumberFormat="1" applyFont="1" applyBorder="1" applyAlignment="1">
      <alignment wrapText="1"/>
    </xf>
    <xf numFmtId="2" fontId="8" fillId="0" borderId="12" xfId="0" applyNumberFormat="1" applyFont="1" applyBorder="1" applyAlignment="1">
      <alignment wrapText="1"/>
    </xf>
    <xf numFmtId="10" fontId="8" fillId="0" borderId="15" xfId="0" applyNumberFormat="1" applyFont="1" applyBorder="1" applyAlignment="1"/>
    <xf numFmtId="10" fontId="8" fillId="0" borderId="12" xfId="0" applyNumberFormat="1" applyFont="1" applyBorder="1"/>
    <xf numFmtId="4" fontId="8" fillId="6" borderId="12" xfId="0" applyNumberFormat="1" applyFont="1" applyFill="1" applyBorder="1"/>
    <xf numFmtId="4" fontId="8" fillId="6" borderId="13" xfId="0" applyNumberFormat="1" applyFont="1" applyFill="1" applyBorder="1"/>
    <xf numFmtId="4" fontId="8" fillId="0" borderId="21" xfId="0" applyNumberFormat="1" applyFont="1" applyFill="1" applyBorder="1"/>
    <xf numFmtId="4" fontId="8" fillId="0" borderId="23" xfId="0" applyNumberFormat="1" applyFont="1" applyFill="1" applyBorder="1"/>
    <xf numFmtId="0" fontId="8" fillId="11" borderId="12" xfId="0" applyFont="1" applyFill="1" applyBorder="1"/>
    <xf numFmtId="0" fontId="20" fillId="0" borderId="13" xfId="0" applyFont="1" applyBorder="1"/>
    <xf numFmtId="0" fontId="20" fillId="5" borderId="13" xfId="0" applyFont="1" applyFill="1" applyBorder="1"/>
    <xf numFmtId="0" fontId="20" fillId="5" borderId="23" xfId="0" applyFont="1" applyFill="1" applyBorder="1"/>
    <xf numFmtId="3" fontId="26" fillId="0" borderId="21" xfId="0" applyNumberFormat="1" applyFont="1" applyBorder="1"/>
    <xf numFmtId="3" fontId="8" fillId="0" borderId="23" xfId="0" applyNumberFormat="1" applyFont="1" applyBorder="1" applyAlignment="1">
      <alignment horizontal="right"/>
    </xf>
    <xf numFmtId="2" fontId="8" fillId="0" borderId="13" xfId="0" applyNumberFormat="1" applyFont="1" applyBorder="1" applyAlignment="1"/>
    <xf numFmtId="2" fontId="8" fillId="0" borderId="21" xfId="0" applyNumberFormat="1" applyFont="1" applyBorder="1" applyAlignment="1"/>
    <xf numFmtId="2" fontId="8" fillId="0" borderId="23" xfId="0" applyNumberFormat="1" applyFont="1" applyBorder="1" applyAlignment="1"/>
    <xf numFmtId="2" fontId="26" fillId="0" borderId="21" xfId="0" applyNumberFormat="1" applyFont="1" applyBorder="1"/>
    <xf numFmtId="2" fontId="8" fillId="0" borderId="13" xfId="0" applyNumberFormat="1" applyFont="1" applyBorder="1" applyAlignment="1">
      <alignment horizontal="right"/>
    </xf>
    <xf numFmtId="2" fontId="8" fillId="0" borderId="36" xfId="0" applyNumberFormat="1" applyFont="1" applyFill="1" applyBorder="1" applyAlignment="1">
      <alignment horizontal="right"/>
    </xf>
    <xf numFmtId="2" fontId="8" fillId="0" borderId="21" xfId="0" applyNumberFormat="1" applyFont="1" applyFill="1" applyBorder="1" applyAlignment="1">
      <alignment horizontal="right"/>
    </xf>
    <xf numFmtId="2" fontId="8" fillId="0" borderId="21" xfId="0" applyNumberFormat="1" applyFont="1" applyBorder="1" applyAlignment="1">
      <alignment horizontal="right"/>
    </xf>
    <xf numFmtId="2" fontId="8" fillId="0" borderId="23" xfId="0" applyNumberFormat="1" applyFont="1" applyBorder="1" applyAlignment="1">
      <alignment horizontal="right"/>
    </xf>
    <xf numFmtId="9" fontId="8" fillId="0" borderId="12" xfId="0" applyNumberFormat="1" applyFont="1" applyBorder="1" applyAlignment="1">
      <alignment horizontal="right"/>
    </xf>
    <xf numFmtId="9" fontId="8" fillId="0" borderId="21" xfId="0" applyNumberFormat="1" applyFont="1" applyFill="1" applyBorder="1" applyAlignment="1">
      <alignment horizontal="right"/>
    </xf>
    <xf numFmtId="4" fontId="8" fillId="6" borderId="36" xfId="0" applyNumberFormat="1" applyFont="1" applyFill="1" applyBorder="1" applyAlignment="1">
      <alignment horizontal="right"/>
    </xf>
    <xf numFmtId="4" fontId="8" fillId="6" borderId="21" xfId="0" applyNumberFormat="1" applyFont="1" applyFill="1" applyBorder="1" applyAlignment="1">
      <alignment horizontal="right"/>
    </xf>
    <xf numFmtId="4" fontId="26" fillId="0" borderId="21" xfId="0" applyNumberFormat="1" applyFont="1" applyBorder="1"/>
    <xf numFmtId="4" fontId="26" fillId="0" borderId="23" xfId="0" applyNumberFormat="1" applyFont="1" applyBorder="1"/>
    <xf numFmtId="4" fontId="8" fillId="0" borderId="12" xfId="0" applyNumberFormat="1" applyFont="1" applyFill="1" applyBorder="1" applyAlignment="1"/>
    <xf numFmtId="0" fontId="8" fillId="0" borderId="14" xfId="0" applyFont="1" applyFill="1" applyBorder="1" applyAlignment="1">
      <alignment horizontal="center"/>
    </xf>
    <xf numFmtId="0" fontId="8" fillId="6" borderId="20" xfId="0" applyFont="1" applyFill="1" applyBorder="1" applyAlignment="1">
      <alignment horizontal="center"/>
    </xf>
    <xf numFmtId="0" fontId="26" fillId="0" borderId="21" xfId="0" applyFont="1" applyBorder="1"/>
    <xf numFmtId="0" fontId="26" fillId="0" borderId="23" xfId="0" applyFont="1" applyBorder="1"/>
    <xf numFmtId="0" fontId="8" fillId="0" borderId="1" xfId="0" applyFont="1" applyBorder="1" applyAlignment="1"/>
    <xf numFmtId="0" fontId="8" fillId="0" borderId="2" xfId="0" applyFont="1" applyBorder="1" applyAlignment="1"/>
    <xf numFmtId="0" fontId="8" fillId="0" borderId="3" xfId="0" applyFont="1" applyBorder="1" applyAlignment="1"/>
    <xf numFmtId="0" fontId="8" fillId="0" borderId="19" xfId="0" applyFont="1" applyFill="1" applyBorder="1" applyAlignment="1">
      <alignment horizontal="center"/>
    </xf>
    <xf numFmtId="0" fontId="9" fillId="0" borderId="12" xfId="0" applyFont="1" applyFill="1" applyBorder="1" applyAlignment="1">
      <alignment horizontal="right"/>
    </xf>
    <xf numFmtId="0" fontId="8" fillId="0" borderId="27" xfId="0" applyFont="1" applyFill="1" applyBorder="1" applyAlignment="1">
      <alignment horizontal="center"/>
    </xf>
    <xf numFmtId="0" fontId="9" fillId="0" borderId="49" xfId="0" applyFont="1" applyFill="1" applyBorder="1" applyAlignment="1">
      <alignment horizontal="right"/>
    </xf>
    <xf numFmtId="0" fontId="8" fillId="6" borderId="45" xfId="0" applyFont="1" applyFill="1" applyBorder="1" applyAlignment="1">
      <alignment horizontal="center"/>
    </xf>
    <xf numFmtId="2" fontId="8" fillId="6" borderId="50" xfId="0" applyNumberFormat="1" applyFont="1" applyFill="1" applyBorder="1" applyAlignment="1">
      <alignment horizontal="right"/>
    </xf>
    <xf numFmtId="2" fontId="8" fillId="6" borderId="11" xfId="0" applyNumberFormat="1" applyFont="1" applyFill="1" applyBorder="1" applyAlignment="1">
      <alignment horizontal="right"/>
    </xf>
    <xf numFmtId="3" fontId="9" fillId="0" borderId="12" xfId="0" applyNumberFormat="1" applyFont="1" applyFill="1" applyBorder="1"/>
    <xf numFmtId="3" fontId="8" fillId="0" borderId="12" xfId="0" applyNumberFormat="1" applyFont="1" applyFill="1" applyBorder="1" applyAlignment="1"/>
    <xf numFmtId="3" fontId="8" fillId="0" borderId="13" xfId="0" applyNumberFormat="1" applyFont="1" applyFill="1" applyBorder="1" applyAlignment="1"/>
    <xf numFmtId="1" fontId="8" fillId="6" borderId="12" xfId="2" applyNumberFormat="1" applyFont="1" applyFill="1" applyBorder="1" applyAlignment="1">
      <alignment horizontal="right"/>
    </xf>
    <xf numFmtId="1" fontId="8" fillId="6" borderId="21" xfId="2" applyNumberFormat="1" applyFont="1" applyFill="1" applyBorder="1" applyAlignment="1">
      <alignment horizontal="right"/>
    </xf>
    <xf numFmtId="0" fontId="8" fillId="0" borderId="13" xfId="0" applyFont="1" applyFill="1" applyBorder="1"/>
    <xf numFmtId="0" fontId="20" fillId="6" borderId="13" xfId="0" applyFont="1" applyFill="1" applyBorder="1"/>
    <xf numFmtId="0" fontId="20" fillId="6" borderId="23" xfId="0" applyFont="1" applyFill="1" applyBorder="1"/>
    <xf numFmtId="3" fontId="8" fillId="0" borderId="13" xfId="0" applyNumberFormat="1" applyFont="1" applyBorder="1" applyAlignment="1" applyProtection="1">
      <alignment horizontal="right"/>
    </xf>
    <xf numFmtId="3" fontId="8" fillId="0" borderId="13" xfId="0" applyNumberFormat="1" applyFont="1" applyBorder="1" applyProtection="1"/>
    <xf numFmtId="0" fontId="9" fillId="0" borderId="13" xfId="0" applyFont="1" applyBorder="1" applyAlignment="1">
      <alignment horizontal="center"/>
    </xf>
    <xf numFmtId="3" fontId="9" fillId="0" borderId="13" xfId="0" applyNumberFormat="1" applyFont="1" applyBorder="1" applyAlignment="1">
      <alignment horizontal="center"/>
    </xf>
    <xf numFmtId="4" fontId="8" fillId="6" borderId="12" xfId="0" applyNumberFormat="1" applyFont="1" applyFill="1" applyBorder="1" applyAlignment="1">
      <alignment horizontal="right"/>
    </xf>
    <xf numFmtId="4" fontId="9" fillId="6" borderId="12" xfId="0" applyNumberFormat="1" applyFont="1" applyFill="1" applyBorder="1" applyAlignment="1">
      <alignment horizontal="center"/>
    </xf>
    <xf numFmtId="4" fontId="9" fillId="6" borderId="13" xfId="0" applyNumberFormat="1" applyFont="1" applyFill="1" applyBorder="1" applyAlignment="1">
      <alignment horizontal="center"/>
    </xf>
    <xf numFmtId="0" fontId="7" fillId="4" borderId="12" xfId="0" applyFont="1" applyFill="1" applyBorder="1" applyAlignment="1">
      <alignment horizontal="right"/>
    </xf>
    <xf numFmtId="0" fontId="20" fillId="6" borderId="12" xfId="0" applyFont="1" applyFill="1" applyBorder="1" applyAlignment="1">
      <alignment horizontal="right"/>
    </xf>
    <xf numFmtId="0" fontId="20" fillId="6" borderId="12" xfId="0" applyFont="1" applyFill="1" applyBorder="1" applyAlignment="1">
      <alignment horizontal="center"/>
    </xf>
    <xf numFmtId="0" fontId="20" fillId="6" borderId="13" xfId="0" applyFont="1" applyFill="1" applyBorder="1" applyAlignment="1">
      <alignment horizontal="center"/>
    </xf>
    <xf numFmtId="0" fontId="8" fillId="6" borderId="36" xfId="0" applyFont="1" applyFill="1" applyBorder="1" applyAlignment="1">
      <alignment horizontal="right"/>
    </xf>
    <xf numFmtId="0" fontId="20" fillId="6" borderId="36" xfId="0" applyFont="1" applyFill="1" applyBorder="1" applyAlignment="1">
      <alignment horizontal="center"/>
    </xf>
    <xf numFmtId="0" fontId="20" fillId="6" borderId="53" xfId="0" applyFont="1" applyFill="1" applyBorder="1" applyAlignment="1">
      <alignment horizontal="center"/>
    </xf>
    <xf numFmtId="0" fontId="8" fillId="6" borderId="12" xfId="0" applyFont="1" applyFill="1" applyBorder="1" applyAlignment="1">
      <alignment horizontal="right"/>
    </xf>
    <xf numFmtId="0" fontId="8" fillId="6" borderId="12" xfId="0" applyFont="1" applyFill="1" applyBorder="1" applyAlignment="1">
      <alignment horizontal="center"/>
    </xf>
    <xf numFmtId="0" fontId="8" fillId="6" borderId="13" xfId="0" applyFont="1" applyFill="1" applyBorder="1" applyAlignment="1">
      <alignment horizontal="center"/>
    </xf>
    <xf numFmtId="0" fontId="20" fillId="0" borderId="6" xfId="0" applyFont="1" applyBorder="1" applyAlignment="1"/>
    <xf numFmtId="0" fontId="20" fillId="0" borderId="7" xfId="0" applyFont="1" applyBorder="1" applyAlignment="1"/>
    <xf numFmtId="0" fontId="20" fillId="0" borderId="8" xfId="0" applyFont="1" applyBorder="1" applyAlignment="1"/>
    <xf numFmtId="3" fontId="8" fillId="0" borderId="36" xfId="0" applyNumberFormat="1" applyFont="1" applyBorder="1" applyAlignment="1">
      <alignment horizontal="right"/>
    </xf>
    <xf numFmtId="3" fontId="8" fillId="0" borderId="53" xfId="0" applyNumberFormat="1" applyFont="1" applyBorder="1" applyAlignment="1">
      <alignment horizontal="right"/>
    </xf>
    <xf numFmtId="3" fontId="8" fillId="0" borderId="36" xfId="0" applyNumberFormat="1" applyFont="1" applyBorder="1"/>
    <xf numFmtId="3" fontId="8" fillId="0" borderId="53" xfId="0" applyNumberFormat="1" applyFont="1" applyBorder="1"/>
    <xf numFmtId="4" fontId="9" fillId="0" borderId="12" xfId="0" applyNumberFormat="1" applyFont="1" applyFill="1" applyBorder="1" applyAlignment="1">
      <alignment horizontal="right" vertical="center"/>
    </xf>
    <xf numFmtId="0" fontId="8" fillId="6" borderId="14" xfId="0" applyFont="1" applyFill="1" applyBorder="1" applyAlignment="1">
      <alignment horizontal="left"/>
    </xf>
    <xf numFmtId="0" fontId="8" fillId="0" borderId="37" xfId="0" applyFont="1" applyFill="1" applyBorder="1" applyAlignment="1"/>
    <xf numFmtId="0" fontId="8" fillId="0" borderId="32" xfId="0" applyFont="1" applyFill="1" applyBorder="1" applyAlignment="1"/>
    <xf numFmtId="0" fontId="8" fillId="0" borderId="49" xfId="0" applyFont="1" applyFill="1" applyBorder="1" applyAlignment="1"/>
    <xf numFmtId="0" fontId="8" fillId="0" borderId="41" xfId="0" applyFont="1" applyFill="1" applyBorder="1" applyAlignment="1"/>
    <xf numFmtId="0" fontId="8" fillId="0" borderId="54" xfId="0" applyFont="1" applyFill="1" applyBorder="1" applyAlignment="1"/>
    <xf numFmtId="0" fontId="8" fillId="0" borderId="55" xfId="0" applyFont="1" applyFill="1" applyBorder="1" applyAlignment="1"/>
    <xf numFmtId="0" fontId="8" fillId="0" borderId="25" xfId="0" applyFont="1" applyFill="1" applyBorder="1" applyAlignment="1"/>
    <xf numFmtId="0" fontId="8" fillId="0" borderId="56" xfId="0" applyFont="1" applyFill="1" applyBorder="1" applyAlignment="1"/>
    <xf numFmtId="3" fontId="9" fillId="0" borderId="22" xfId="0" applyNumberFormat="1" applyFont="1" applyBorder="1"/>
    <xf numFmtId="2" fontId="9" fillId="0" borderId="15" xfId="0" applyNumberFormat="1" applyFont="1" applyBorder="1" applyAlignment="1">
      <alignment horizontal="right"/>
    </xf>
    <xf numFmtId="0" fontId="8" fillId="0" borderId="62" xfId="0" applyFont="1" applyFill="1" applyBorder="1"/>
    <xf numFmtId="0" fontId="0" fillId="0" borderId="12" xfId="0" applyBorder="1"/>
    <xf numFmtId="0" fontId="0" fillId="5" borderId="12" xfId="0" applyFill="1" applyBorder="1"/>
    <xf numFmtId="1" fontId="9" fillId="5" borderId="13" xfId="0" applyNumberFormat="1" applyFont="1" applyFill="1" applyBorder="1"/>
    <xf numFmtId="49" fontId="3" fillId="0" borderId="0" xfId="0" applyNumberFormat="1" applyFont="1" applyAlignment="1">
      <alignment horizontal="left"/>
    </xf>
    <xf numFmtId="0" fontId="22" fillId="0" borderId="4" xfId="0" applyFont="1" applyBorder="1" applyAlignment="1">
      <alignment horizontal="left"/>
    </xf>
    <xf numFmtId="0" fontId="22" fillId="0" borderId="0" xfId="0" applyFont="1" applyBorder="1" applyAlignment="1">
      <alignment horizontal="left"/>
    </xf>
    <xf numFmtId="0" fontId="22" fillId="0" borderId="5" xfId="0" applyFont="1" applyBorder="1" applyAlignment="1">
      <alignment horizontal="left"/>
    </xf>
    <xf numFmtId="0" fontId="23" fillId="0" borderId="4" xfId="0" applyFont="1" applyBorder="1" applyAlignment="1">
      <alignment horizontal="left"/>
    </xf>
    <xf numFmtId="0" fontId="23" fillId="0" borderId="0" xfId="0" applyFont="1" applyBorder="1" applyAlignment="1">
      <alignment horizontal="left"/>
    </xf>
    <xf numFmtId="0" fontId="23" fillId="0" borderId="5" xfId="0" applyFont="1" applyBorder="1" applyAlignment="1">
      <alignment horizontal="left"/>
    </xf>
    <xf numFmtId="0" fontId="23" fillId="0" borderId="6" xfId="0" applyFont="1" applyBorder="1" applyAlignment="1">
      <alignment horizontal="left"/>
    </xf>
    <xf numFmtId="0" fontId="23" fillId="0" borderId="7" xfId="0" applyFont="1" applyBorder="1" applyAlignment="1">
      <alignment horizontal="left"/>
    </xf>
    <xf numFmtId="0" fontId="23" fillId="0" borderId="8" xfId="0" applyFont="1" applyBorder="1" applyAlignment="1">
      <alignment horizontal="left"/>
    </xf>
    <xf numFmtId="0" fontId="6" fillId="0" borderId="0" xfId="0" applyFont="1" applyAlignment="1">
      <alignment horizontal="left"/>
    </xf>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0" fontId="4" fillId="0" borderId="0" xfId="0" applyFont="1" applyAlignment="1">
      <alignment horizontal="left"/>
    </xf>
    <xf numFmtId="0" fontId="2" fillId="0" borderId="0" xfId="0" applyFont="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 fillId="2" borderId="0" xfId="0" applyFont="1" applyFill="1" applyBorder="1" applyAlignment="1">
      <alignment horizontal="left"/>
    </xf>
    <xf numFmtId="0" fontId="2" fillId="2" borderId="5" xfId="0" applyFont="1" applyFill="1" applyBorder="1" applyAlignment="1">
      <alignment horizontal="left"/>
    </xf>
    <xf numFmtId="0" fontId="0" fillId="0" borderId="0" xfId="0" applyAlignment="1">
      <alignment horizontal="left"/>
    </xf>
    <xf numFmtId="0" fontId="5"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left"/>
    </xf>
    <xf numFmtId="0" fontId="9" fillId="0" borderId="0" xfId="0" applyFont="1" applyBorder="1" applyAlignment="1">
      <alignment horizontal="left"/>
    </xf>
    <xf numFmtId="0" fontId="9" fillId="0" borderId="5" xfId="0" applyFont="1" applyBorder="1" applyAlignment="1">
      <alignment horizontal="left"/>
    </xf>
    <xf numFmtId="0" fontId="11" fillId="0" borderId="4" xfId="3" applyFont="1" applyBorder="1" applyAlignment="1" applyProtection="1">
      <alignment horizontal="left" wrapText="1"/>
    </xf>
    <xf numFmtId="0" fontId="11" fillId="0" borderId="0" xfId="3" applyFont="1" applyBorder="1" applyAlignment="1" applyProtection="1">
      <alignment horizontal="left" wrapText="1"/>
    </xf>
    <xf numFmtId="0" fontId="11" fillId="0" borderId="5" xfId="3" applyFont="1" applyBorder="1" applyAlignment="1" applyProtection="1">
      <alignment horizontal="left" wrapText="1"/>
    </xf>
    <xf numFmtId="0" fontId="8" fillId="0" borderId="12" xfId="0" applyFont="1" applyBorder="1" applyAlignment="1">
      <alignment horizontal="left"/>
    </xf>
    <xf numFmtId="0" fontId="5"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 xfId="0" applyFont="1" applyBorder="1"/>
    <xf numFmtId="0" fontId="8" fillId="0" borderId="2" xfId="0" applyFont="1" applyBorder="1"/>
    <xf numFmtId="0" fontId="8" fillId="0" borderId="3" xfId="0" applyFont="1" applyBorder="1"/>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0" borderId="6" xfId="0" applyFont="1" applyFill="1" applyBorder="1"/>
    <xf numFmtId="0" fontId="7" fillId="0" borderId="7" xfId="0" applyFont="1" applyFill="1" applyBorder="1"/>
    <xf numFmtId="0" fontId="7" fillId="0" borderId="8" xfId="0" applyFont="1" applyFill="1" applyBorder="1"/>
    <xf numFmtId="0" fontId="8" fillId="0" borderId="9"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9" xfId="0" applyFont="1" applyFill="1" applyBorder="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left"/>
    </xf>
    <xf numFmtId="0" fontId="8" fillId="0" borderId="9" xfId="0" applyFont="1" applyBorder="1" applyAlignment="1">
      <alignment wrapText="1"/>
    </xf>
    <xf numFmtId="0" fontId="8" fillId="0" borderId="10" xfId="0" applyFont="1" applyBorder="1" applyAlignment="1">
      <alignment wrapText="1"/>
    </xf>
    <xf numFmtId="0" fontId="8" fillId="0" borderId="11" xfId="0" applyFont="1" applyBorder="1" applyAlignment="1">
      <alignment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9" fillId="0" borderId="6" xfId="0" applyFont="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0" fontId="9" fillId="0" borderId="9" xfId="0" applyFont="1" applyBorder="1"/>
    <xf numFmtId="0" fontId="9" fillId="0" borderId="10" xfId="0" applyFont="1" applyBorder="1"/>
    <xf numFmtId="0" fontId="9" fillId="0" borderId="11" xfId="0" applyFont="1" applyBorder="1"/>
    <xf numFmtId="0" fontId="8" fillId="0" borderId="9" xfId="0" applyFont="1" applyBorder="1"/>
    <xf numFmtId="0" fontId="8" fillId="0" borderId="10" xfId="0" applyFont="1" applyBorder="1"/>
    <xf numFmtId="0" fontId="8" fillId="0" borderId="11" xfId="0" applyFont="1" applyBorder="1"/>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4" xfId="0" applyFont="1" applyBorder="1"/>
    <xf numFmtId="0" fontId="0" fillId="0" borderId="0" xfId="0"/>
    <xf numFmtId="0" fontId="0" fillId="0" borderId="5" xfId="0" applyBorder="1"/>
    <xf numFmtId="0" fontId="11" fillId="0" borderId="4" xfId="3" applyFont="1" applyBorder="1" applyAlignment="1" applyProtection="1">
      <alignment wrapText="1"/>
    </xf>
    <xf numFmtId="0" fontId="9" fillId="0" borderId="0" xfId="0" applyFont="1" applyAlignment="1">
      <alignment wrapText="1"/>
    </xf>
    <xf numFmtId="0" fontId="9" fillId="0" borderId="5" xfId="0" applyFont="1" applyBorder="1" applyAlignment="1">
      <alignment wrapText="1"/>
    </xf>
    <xf numFmtId="0" fontId="9" fillId="0" borderId="6" xfId="0" applyFont="1" applyBorder="1"/>
    <xf numFmtId="0" fontId="0" fillId="0" borderId="7" xfId="0" applyBorder="1"/>
    <xf numFmtId="0" fontId="0" fillId="0" borderId="8" xfId="0" applyBorder="1"/>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5" fillId="0" borderId="4" xfId="0" applyFont="1" applyBorder="1" applyAlignment="1">
      <alignment horizontal="left" vertical="top"/>
    </xf>
    <xf numFmtId="0" fontId="9" fillId="0" borderId="41"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9" fillId="0" borderId="25" xfId="0" applyFont="1" applyBorder="1" applyAlignment="1">
      <alignment horizontal="center"/>
    </xf>
    <xf numFmtId="0" fontId="9" fillId="0" borderId="56" xfId="0" applyFont="1" applyBorder="1" applyAlignment="1">
      <alignment horizontal="center"/>
    </xf>
    <xf numFmtId="0" fontId="7" fillId="0" borderId="4" xfId="0" applyFont="1" applyFill="1" applyBorder="1"/>
    <xf numFmtId="0" fontId="7" fillId="0" borderId="0" xfId="0" applyFont="1" applyFill="1" applyBorder="1"/>
    <xf numFmtId="0" fontId="7" fillId="0" borderId="5" xfId="0" applyFont="1" applyFill="1" applyBorder="1"/>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Border="1" applyAlignment="1">
      <alignment horizontal="left"/>
    </xf>
    <xf numFmtId="0" fontId="8" fillId="0" borderId="10" xfId="0" applyFont="1" applyBorder="1" applyAlignment="1">
      <alignment horizontal="left"/>
    </xf>
    <xf numFmtId="0" fontId="8" fillId="0" borderId="50" xfId="0" applyFont="1" applyBorder="1" applyAlignment="1">
      <alignment horizontal="left"/>
    </xf>
    <xf numFmtId="0" fontId="11" fillId="0" borderId="7" xfId="3" applyFont="1" applyBorder="1" applyAlignment="1" applyProtection="1">
      <alignment horizontal="center"/>
    </xf>
    <xf numFmtId="0" fontId="11" fillId="0" borderId="8" xfId="3" applyFont="1" applyBorder="1" applyAlignment="1" applyProtection="1">
      <alignment horizontal="center"/>
    </xf>
    <xf numFmtId="0" fontId="21" fillId="0" borderId="0" xfId="0" applyFont="1" applyBorder="1" applyAlignment="1">
      <alignment horizontal="center"/>
    </xf>
    <xf numFmtId="0" fontId="21" fillId="0" borderId="54" xfId="0" applyFont="1" applyBorder="1" applyAlignment="1">
      <alignment horizontal="center"/>
    </xf>
    <xf numFmtId="0" fontId="29" fillId="0" borderId="37" xfId="0" applyFont="1" applyBorder="1" applyAlignment="1">
      <alignment horizontal="left" vertical="top" wrapText="1"/>
    </xf>
    <xf numFmtId="0" fontId="29" fillId="0" borderId="32" xfId="0" applyFont="1" applyBorder="1" applyAlignment="1">
      <alignment horizontal="left" vertical="top" wrapText="1"/>
    </xf>
    <xf numFmtId="0" fontId="29" fillId="0" borderId="49" xfId="0" applyFont="1" applyBorder="1" applyAlignment="1">
      <alignment horizontal="left" vertical="top" wrapText="1"/>
    </xf>
    <xf numFmtId="0" fontId="29" fillId="0" borderId="41" xfId="0" applyFont="1" applyBorder="1" applyAlignment="1">
      <alignment horizontal="left" vertical="top" wrapText="1"/>
    </xf>
    <xf numFmtId="0" fontId="29" fillId="0" borderId="0" xfId="0" applyFont="1" applyBorder="1" applyAlignment="1">
      <alignment horizontal="left" vertical="top" wrapText="1"/>
    </xf>
    <xf numFmtId="0" fontId="29" fillId="0" borderId="54" xfId="0" applyFont="1" applyBorder="1" applyAlignment="1">
      <alignment horizontal="left" vertical="top" wrapText="1"/>
    </xf>
    <xf numFmtId="0" fontId="29" fillId="0" borderId="55" xfId="0" applyFont="1" applyBorder="1" applyAlignment="1">
      <alignment horizontal="left" vertical="top" wrapText="1"/>
    </xf>
    <xf numFmtId="0" fontId="29" fillId="0" borderId="25" xfId="0" applyFont="1" applyBorder="1" applyAlignment="1">
      <alignment horizontal="left" vertical="top" wrapText="1"/>
    </xf>
    <xf numFmtId="0" fontId="29" fillId="0" borderId="56" xfId="0" applyFont="1" applyBorder="1" applyAlignment="1">
      <alignment horizontal="left" vertical="top" wrapText="1"/>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9" fillId="0" borderId="0" xfId="0" applyFont="1" applyBorder="1"/>
    <xf numFmtId="0" fontId="9" fillId="0" borderId="5" xfId="0" applyFont="1" applyBorder="1"/>
    <xf numFmtId="0" fontId="7" fillId="0" borderId="1" xfId="0" applyFont="1" applyFill="1" applyBorder="1"/>
    <xf numFmtId="0" fontId="7" fillId="0" borderId="2" xfId="0" applyFont="1" applyFill="1" applyBorder="1"/>
    <xf numFmtId="0" fontId="7" fillId="0" borderId="3" xfId="0" applyFont="1" applyFill="1" applyBorder="1"/>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9" fillId="0" borderId="7" xfId="0" applyFont="1" applyBorder="1"/>
    <xf numFmtId="0" fontId="9" fillId="0" borderId="8" xfId="0" applyFont="1" applyBorder="1"/>
    <xf numFmtId="0" fontId="11" fillId="0" borderId="0" xfId="3" applyFont="1" applyBorder="1" applyAlignment="1" applyProtection="1">
      <alignment wrapText="1"/>
    </xf>
    <xf numFmtId="0" fontId="11" fillId="0" borderId="5" xfId="3" applyFont="1" applyBorder="1" applyAlignment="1" applyProtection="1">
      <alignment wrapText="1"/>
    </xf>
    <xf numFmtId="0" fontId="9" fillId="0" borderId="4" xfId="0" applyFont="1" applyBorder="1" applyAlignment="1">
      <alignment horizontal="left" wrapText="1"/>
    </xf>
    <xf numFmtId="0" fontId="9" fillId="0" borderId="0" xfId="0" applyFont="1" applyBorder="1" applyAlignment="1">
      <alignment horizontal="left" wrapText="1"/>
    </xf>
    <xf numFmtId="0" fontId="9" fillId="0" borderId="5" xfId="0" applyFont="1" applyBorder="1" applyAlignment="1">
      <alignment horizontal="left" wrapText="1"/>
    </xf>
    <xf numFmtId="0" fontId="10" fillId="0" borderId="6" xfId="3" applyBorder="1" applyAlignment="1" applyProtection="1">
      <alignment horizontal="left" wrapText="1"/>
    </xf>
    <xf numFmtId="0" fontId="11" fillId="0" borderId="7" xfId="3" applyFont="1" applyBorder="1" applyAlignment="1" applyProtection="1">
      <alignment horizontal="left" wrapText="1"/>
    </xf>
    <xf numFmtId="0" fontId="11" fillId="0" borderId="8" xfId="3" applyFont="1" applyBorder="1" applyAlignment="1" applyProtection="1">
      <alignment horizontal="left" wrapText="1"/>
    </xf>
    <xf numFmtId="0" fontId="8" fillId="0" borderId="24" xfId="0" applyFont="1" applyBorder="1" applyAlignment="1">
      <alignment horizontal="left"/>
    </xf>
    <xf numFmtId="0" fontId="8" fillId="0" borderId="25" xfId="0" applyFont="1" applyBorder="1" applyAlignment="1">
      <alignment horizontal="left"/>
    </xf>
    <xf numFmtId="0" fontId="8" fillId="0" borderId="26" xfId="0" applyFont="1" applyBorder="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28" xfId="0" applyFont="1" applyBorder="1" applyAlignment="1">
      <alignment horizontal="left"/>
    </xf>
    <xf numFmtId="0" fontId="8" fillId="0" borderId="29" xfId="0" applyFont="1" applyBorder="1" applyAlignment="1">
      <alignment horizontal="left"/>
    </xf>
    <xf numFmtId="0" fontId="8" fillId="0" borderId="30" xfId="0" applyFont="1" applyBorder="1" applyAlignment="1">
      <alignment horizontal="left"/>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11" fillId="0" borderId="4" xfId="3" applyFont="1" applyBorder="1" applyAlignment="1" applyProtection="1">
      <alignment horizontal="left"/>
    </xf>
    <xf numFmtId="0" fontId="11" fillId="0" borderId="0" xfId="3" applyFont="1" applyBorder="1" applyAlignment="1" applyProtection="1">
      <alignment horizontal="left"/>
    </xf>
    <xf numFmtId="0" fontId="11" fillId="0" borderId="5" xfId="3" applyFont="1" applyBorder="1" applyAlignment="1" applyProtection="1">
      <alignment horizontal="left"/>
    </xf>
    <xf numFmtId="49" fontId="8" fillId="0" borderId="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8" fillId="0" borderId="5" xfId="0" applyNumberFormat="1" applyFont="1" applyBorder="1" applyAlignment="1">
      <alignment horizontal="left" vertical="top" wrapText="1"/>
    </xf>
    <xf numFmtId="49" fontId="8" fillId="0" borderId="6"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0" fontId="0" fillId="0" borderId="0" xfId="0" applyBorder="1"/>
    <xf numFmtId="0" fontId="9" fillId="0" borderId="0" xfId="0" applyFont="1" applyBorder="1" applyAlignment="1">
      <alignment wrapText="1"/>
    </xf>
    <xf numFmtId="0" fontId="8" fillId="0" borderId="11" xfId="0" applyFont="1" applyBorder="1" applyAlignment="1">
      <alignment horizontal="left"/>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9" fillId="0" borderId="4" xfId="0" applyFont="1" applyBorder="1" applyAlignment="1">
      <alignment horizontal="center" wrapText="1"/>
    </xf>
    <xf numFmtId="0" fontId="9" fillId="0" borderId="0"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11" fillId="0" borderId="6" xfId="3" applyFont="1" applyBorder="1" applyAlignment="1" applyProtection="1">
      <alignment horizontal="left"/>
    </xf>
    <xf numFmtId="0" fontId="11" fillId="0" borderId="7" xfId="3" applyFont="1" applyBorder="1" applyAlignment="1" applyProtection="1">
      <alignment horizontal="left"/>
    </xf>
    <xf numFmtId="0" fontId="11" fillId="0" borderId="8" xfId="3" applyFont="1" applyBorder="1" applyAlignment="1" applyProtection="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Border="1" applyAlignment="1">
      <alignment horizontal="center" wrapText="1"/>
    </xf>
    <xf numFmtId="0" fontId="8" fillId="0" borderId="54" xfId="0" applyFont="1" applyBorder="1" applyAlignment="1">
      <alignment horizontal="center" wrapText="1"/>
    </xf>
    <xf numFmtId="2" fontId="7" fillId="16" borderId="0" xfId="0" applyNumberFormat="1" applyFont="1" applyFill="1" applyBorder="1" applyAlignment="1">
      <alignment horizontal="center"/>
    </xf>
    <xf numFmtId="2" fontId="7" fillId="16" borderId="5" xfId="0" applyNumberFormat="1" applyFont="1" applyFill="1" applyBorder="1" applyAlignment="1">
      <alignment horizontal="center"/>
    </xf>
    <xf numFmtId="2" fontId="7" fillId="16" borderId="7" xfId="0" applyNumberFormat="1" applyFont="1" applyFill="1" applyBorder="1" applyAlignment="1">
      <alignment horizontal="center"/>
    </xf>
    <xf numFmtId="2" fontId="7" fillId="16" borderId="8" xfId="0" applyNumberFormat="1" applyFont="1" applyFill="1" applyBorder="1" applyAlignment="1">
      <alignment horizont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0" fillId="0" borderId="10" xfId="0" applyBorder="1"/>
    <xf numFmtId="0" fontId="0" fillId="0" borderId="11" xfId="0" applyBorder="1"/>
    <xf numFmtId="0" fontId="0" fillId="0" borderId="2" xfId="0" applyBorder="1"/>
    <xf numFmtId="0" fontId="0" fillId="0" borderId="3" xfId="0" applyBorder="1"/>
    <xf numFmtId="0" fontId="0" fillId="0" borderId="24" xfId="0" applyBorder="1"/>
    <xf numFmtId="0" fontId="0" fillId="0" borderId="25" xfId="0" applyBorder="1"/>
    <xf numFmtId="0" fontId="0" fillId="0" borderId="26" xfId="0" applyBorder="1"/>
    <xf numFmtId="0" fontId="8" fillId="0" borderId="1" xfId="0" applyFont="1" applyBorder="1" applyAlignment="1">
      <alignment horizontal="left" vertical="top" wrapText="1"/>
    </xf>
    <xf numFmtId="0" fontId="9" fillId="0" borderId="6" xfId="0" applyFont="1"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9" fillId="0" borderId="31" xfId="0" applyFont="1" applyBorder="1" applyAlignment="1">
      <alignment horizontal="center"/>
    </xf>
    <xf numFmtId="0" fontId="0" fillId="0" borderId="32" xfId="0" applyBorder="1"/>
    <xf numFmtId="0" fontId="0" fillId="0" borderId="33" xfId="0" applyBorder="1"/>
    <xf numFmtId="0" fontId="0" fillId="0" borderId="4" xfId="0" applyBorder="1"/>
    <xf numFmtId="0" fontId="0" fillId="0" borderId="6" xfId="0" applyBorder="1"/>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7" fillId="16" borderId="32" xfId="0" applyFont="1" applyFill="1" applyBorder="1" applyAlignment="1">
      <alignment horizontal="center"/>
    </xf>
    <xf numFmtId="0" fontId="7" fillId="16" borderId="33" xfId="0" applyFont="1" applyFill="1" applyBorder="1" applyAlignment="1">
      <alignment horizontal="center"/>
    </xf>
    <xf numFmtId="0" fontId="7" fillId="16" borderId="0" xfId="0" applyFont="1" applyFill="1" applyBorder="1" applyAlignment="1">
      <alignment horizontal="center"/>
    </xf>
    <xf numFmtId="0" fontId="7" fillId="16" borderId="5" xfId="0" applyFont="1" applyFill="1" applyBorder="1" applyAlignment="1">
      <alignment horizontal="center"/>
    </xf>
    <xf numFmtId="0" fontId="7" fillId="16" borderId="7" xfId="0" applyFont="1" applyFill="1" applyBorder="1" applyAlignment="1">
      <alignment horizontal="center"/>
    </xf>
    <xf numFmtId="0" fontId="7" fillId="16" borderId="8" xfId="0" applyFont="1" applyFill="1" applyBorder="1" applyAlignment="1">
      <alignment horizont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7" fillId="0" borderId="1" xfId="0" applyFont="1" applyFill="1" applyBorder="1" applyAlignment="1">
      <alignment horizontal="center"/>
    </xf>
    <xf numFmtId="0" fontId="17" fillId="0" borderId="2" xfId="0" applyFont="1" applyFill="1" applyBorder="1" applyAlignment="1">
      <alignment horizontal="center"/>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7" fillId="0" borderId="7" xfId="0" applyFont="1" applyFill="1" applyBorder="1" applyAlignment="1">
      <alignment horizontal="center"/>
    </xf>
    <xf numFmtId="0" fontId="17" fillId="0" borderId="8"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16"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5" fillId="0" borderId="37" xfId="0" applyFont="1" applyBorder="1" applyAlignment="1">
      <alignment horizontal="left" vertical="top" wrapText="1"/>
    </xf>
    <xf numFmtId="0" fontId="28" fillId="0" borderId="32" xfId="0" applyFont="1" applyBorder="1" applyAlignment="1">
      <alignment horizontal="left" vertical="top" wrapText="1"/>
    </xf>
    <xf numFmtId="0" fontId="28" fillId="0" borderId="49" xfId="0" applyFont="1" applyBorder="1" applyAlignment="1">
      <alignment horizontal="left" vertical="top" wrapText="1"/>
    </xf>
    <xf numFmtId="0" fontId="28" fillId="0" borderId="41" xfId="0" applyFont="1" applyBorder="1" applyAlignment="1">
      <alignment horizontal="left" vertical="top" wrapText="1"/>
    </xf>
    <xf numFmtId="0" fontId="28" fillId="0" borderId="0" xfId="0" applyFont="1" applyBorder="1" applyAlignment="1">
      <alignment horizontal="left" vertical="top" wrapText="1"/>
    </xf>
    <xf numFmtId="0" fontId="28" fillId="0" borderId="54" xfId="0" applyFont="1" applyBorder="1" applyAlignment="1">
      <alignment horizontal="left" vertical="top" wrapText="1"/>
    </xf>
    <xf numFmtId="0" fontId="28" fillId="0" borderId="55" xfId="0" applyFont="1" applyBorder="1" applyAlignment="1">
      <alignment horizontal="left" vertical="top" wrapText="1"/>
    </xf>
    <xf numFmtId="0" fontId="28" fillId="0" borderId="25" xfId="0" applyFont="1" applyBorder="1" applyAlignment="1">
      <alignment horizontal="left" vertical="top" wrapText="1"/>
    </xf>
    <xf numFmtId="0" fontId="28" fillId="0" borderId="56" xfId="0" applyFont="1" applyBorder="1" applyAlignment="1">
      <alignment horizontal="left" vertical="top"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8" fillId="0" borderId="1" xfId="0" applyFont="1" applyFill="1" applyBorder="1" applyAlignment="1">
      <alignment horizontal="center"/>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4" xfId="0" applyFont="1" applyFill="1" applyBorder="1" applyAlignment="1">
      <alignment horizontal="center"/>
    </xf>
    <xf numFmtId="0" fontId="18" fillId="0" borderId="0"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8" fillId="0" borderId="7" xfId="0" applyFont="1" applyFill="1" applyBorder="1" applyAlignment="1">
      <alignment horizontal="center"/>
    </xf>
    <xf numFmtId="0" fontId="18" fillId="0" borderId="8" xfId="0" applyFont="1" applyFill="1" applyBorder="1" applyAlignment="1">
      <alignment horizontal="center"/>
    </xf>
    <xf numFmtId="0" fontId="16" fillId="0" borderId="4" xfId="0" applyFont="1" applyFill="1" applyBorder="1" applyAlignment="1">
      <alignment horizontal="center"/>
    </xf>
    <xf numFmtId="0" fontId="16" fillId="0" borderId="0" xfId="0" applyFont="1" applyFill="1" applyBorder="1" applyAlignment="1">
      <alignment horizontal="center"/>
    </xf>
    <xf numFmtId="0" fontId="16"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8" fillId="0" borderId="6" xfId="0" applyFont="1" applyBorder="1" applyAlignment="1">
      <alignment horizontal="left" wrapText="1"/>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8" fillId="6" borderId="31" xfId="0" applyFont="1" applyFill="1" applyBorder="1" applyAlignment="1">
      <alignment horizontal="center"/>
    </xf>
    <xf numFmtId="0" fontId="8" fillId="6" borderId="32" xfId="0" applyFont="1" applyFill="1" applyBorder="1" applyAlignment="1">
      <alignment horizontal="center"/>
    </xf>
    <xf numFmtId="0" fontId="8" fillId="6" borderId="33" xfId="0" applyFont="1" applyFill="1" applyBorder="1" applyAlignment="1">
      <alignment horizontal="center"/>
    </xf>
    <xf numFmtId="0" fontId="8" fillId="6" borderId="4" xfId="0" applyFont="1" applyFill="1" applyBorder="1" applyAlignment="1">
      <alignment horizontal="center"/>
    </xf>
    <xf numFmtId="0" fontId="8" fillId="6" borderId="0" xfId="0" applyFont="1" applyFill="1" applyBorder="1" applyAlignment="1">
      <alignment horizontal="center"/>
    </xf>
    <xf numFmtId="0" fontId="8" fillId="6" borderId="5" xfId="0" applyFont="1" applyFill="1" applyBorder="1" applyAlignment="1">
      <alignment horizontal="center"/>
    </xf>
    <xf numFmtId="0" fontId="8" fillId="6" borderId="24" xfId="0" applyFont="1" applyFill="1" applyBorder="1" applyAlignment="1">
      <alignment horizontal="center"/>
    </xf>
    <xf numFmtId="0" fontId="8" fillId="6" borderId="25" xfId="0" applyFont="1" applyFill="1" applyBorder="1" applyAlignment="1">
      <alignment horizontal="center"/>
    </xf>
    <xf numFmtId="0" fontId="8" fillId="6" borderId="26" xfId="0" applyFont="1" applyFill="1" applyBorder="1" applyAlignment="1">
      <alignment horizontal="center"/>
    </xf>
    <xf numFmtId="0" fontId="30" fillId="0" borderId="37" xfId="0" applyFont="1" applyBorder="1" applyAlignment="1">
      <alignment horizontal="left" vertical="top" wrapText="1"/>
    </xf>
    <xf numFmtId="0" fontId="31" fillId="0" borderId="32" xfId="0" applyFont="1" applyBorder="1" applyAlignment="1">
      <alignment horizontal="left" vertical="top" wrapText="1"/>
    </xf>
    <xf numFmtId="0" fontId="31" fillId="0" borderId="49" xfId="0" applyFont="1" applyBorder="1" applyAlignment="1">
      <alignment horizontal="left" vertical="top" wrapText="1"/>
    </xf>
    <xf numFmtId="0" fontId="31" fillId="0" borderId="41" xfId="0" applyFont="1" applyBorder="1" applyAlignment="1">
      <alignment horizontal="left" vertical="top" wrapText="1"/>
    </xf>
    <xf numFmtId="0" fontId="31" fillId="0" borderId="0" xfId="0" applyFont="1" applyBorder="1" applyAlignment="1">
      <alignment horizontal="left" vertical="top" wrapText="1"/>
    </xf>
    <xf numFmtId="0" fontId="31" fillId="0" borderId="54" xfId="0" applyFont="1" applyBorder="1" applyAlignment="1">
      <alignment horizontal="left" vertical="top" wrapText="1"/>
    </xf>
    <xf numFmtId="0" fontId="31" fillId="0" borderId="55" xfId="0" applyFont="1" applyBorder="1" applyAlignment="1">
      <alignment horizontal="left" vertical="top" wrapText="1"/>
    </xf>
    <xf numFmtId="0" fontId="31" fillId="0" borderId="25" xfId="0" applyFont="1" applyBorder="1" applyAlignment="1">
      <alignment horizontal="left" vertical="top" wrapText="1"/>
    </xf>
    <xf numFmtId="0" fontId="31" fillId="0" borderId="56"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8" fillId="0" borderId="1" xfId="0" applyFont="1" applyBorder="1" applyAlignment="1">
      <alignment horizontal="left" vertical="top"/>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9"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165" fontId="5" fillId="0" borderId="1" xfId="0" applyNumberFormat="1" applyFont="1" applyBorder="1" applyAlignment="1">
      <alignment horizontal="left" vertical="top" wrapText="1"/>
    </xf>
    <xf numFmtId="165" fontId="5" fillId="0" borderId="2" xfId="0" applyNumberFormat="1" applyFont="1" applyBorder="1" applyAlignment="1">
      <alignment horizontal="left" vertical="top" wrapText="1"/>
    </xf>
    <xf numFmtId="165" fontId="5" fillId="0" borderId="3" xfId="0" applyNumberFormat="1" applyFont="1" applyBorder="1" applyAlignment="1">
      <alignment horizontal="left" vertical="top" wrapText="1"/>
    </xf>
    <xf numFmtId="165" fontId="5" fillId="0" borderId="4" xfId="0" applyNumberFormat="1" applyFont="1" applyBorder="1" applyAlignment="1">
      <alignment horizontal="left" vertical="top" wrapText="1"/>
    </xf>
    <xf numFmtId="165" fontId="5" fillId="0" borderId="0" xfId="0" applyNumberFormat="1" applyFont="1" applyBorder="1" applyAlignment="1">
      <alignment horizontal="left" vertical="top" wrapText="1"/>
    </xf>
    <xf numFmtId="165" fontId="5" fillId="0" borderId="5" xfId="0" applyNumberFormat="1" applyFont="1" applyBorder="1" applyAlignment="1">
      <alignment horizontal="left" vertical="top" wrapText="1"/>
    </xf>
    <xf numFmtId="165" fontId="5" fillId="0" borderId="6" xfId="0" applyNumberFormat="1" applyFont="1" applyBorder="1" applyAlignment="1">
      <alignment horizontal="left" vertical="top" wrapText="1"/>
    </xf>
    <xf numFmtId="165" fontId="5" fillId="0" borderId="7" xfId="0" applyNumberFormat="1" applyFont="1" applyBorder="1" applyAlignment="1">
      <alignment horizontal="left" vertical="top" wrapText="1"/>
    </xf>
    <xf numFmtId="165" fontId="5" fillId="0" borderId="8" xfId="0" applyNumberFormat="1" applyFont="1" applyBorder="1" applyAlignment="1">
      <alignment horizontal="left" vertical="top" wrapText="1"/>
    </xf>
    <xf numFmtId="0" fontId="7" fillId="4" borderId="34" xfId="0" applyFont="1" applyFill="1" applyBorder="1" applyAlignment="1">
      <alignment horizontal="left"/>
    </xf>
    <xf numFmtId="0" fontId="7" fillId="4" borderId="16" xfId="0" applyFont="1" applyFill="1" applyBorder="1" applyAlignment="1">
      <alignment horizontal="left"/>
    </xf>
    <xf numFmtId="0" fontId="8" fillId="0" borderId="14" xfId="0" applyFont="1" applyFill="1" applyBorder="1" applyAlignment="1">
      <alignment horizontal="left"/>
    </xf>
    <xf numFmtId="0" fontId="8" fillId="0" borderId="12" xfId="0" applyFont="1" applyFill="1" applyBorder="1" applyAlignment="1">
      <alignment horizontal="left"/>
    </xf>
    <xf numFmtId="0" fontId="8" fillId="0" borderId="14"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7" fillId="4" borderId="14" xfId="0" applyFont="1" applyFill="1" applyBorder="1" applyAlignment="1">
      <alignment horizontal="left"/>
    </xf>
    <xf numFmtId="0" fontId="7" fillId="4" borderId="12" xfId="0"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3" fillId="0" borderId="0" xfId="0" applyFont="1" applyBorder="1"/>
    <xf numFmtId="0" fontId="23" fillId="0" borderId="5" xfId="0" applyFont="1" applyBorder="1"/>
    <xf numFmtId="0" fontId="4" fillId="0" borderId="9" xfId="0" applyFont="1" applyBorder="1" applyAlignment="1">
      <alignment horizontal="center"/>
    </xf>
    <xf numFmtId="0" fontId="0" fillId="0" borderId="0" xfId="0" applyBorder="1" applyAlignment="1">
      <alignment horizontal="left"/>
    </xf>
    <xf numFmtId="0" fontId="0" fillId="0" borderId="5" xfId="0" applyBorder="1" applyAlignment="1">
      <alignment horizontal="lef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0" fillId="0" borderId="4" xfId="3" applyBorder="1" applyAlignment="1" applyProtection="1">
      <alignment horizontal="left"/>
    </xf>
    <xf numFmtId="0" fontId="10" fillId="0" borderId="0" xfId="3" applyBorder="1" applyAlignment="1" applyProtection="1">
      <alignment horizontal="left"/>
    </xf>
    <xf numFmtId="0" fontId="20" fillId="0" borderId="15" xfId="0" applyFont="1" applyBorder="1" applyAlignment="1">
      <alignment horizontal="center"/>
    </xf>
    <xf numFmtId="0" fontId="20" fillId="0" borderId="60" xfId="0" applyFont="1" applyBorder="1" applyAlignment="1">
      <alignment horizontal="center"/>
    </xf>
    <xf numFmtId="0" fontId="8" fillId="0" borderId="19" xfId="0" applyFont="1" applyFill="1" applyBorder="1" applyAlignment="1">
      <alignment horizontal="left"/>
    </xf>
    <xf numFmtId="0" fontId="8" fillId="0" borderId="52" xfId="0" applyFont="1" applyFill="1" applyBorder="1" applyAlignment="1">
      <alignment horizontal="left"/>
    </xf>
    <xf numFmtId="0" fontId="8" fillId="0" borderId="31" xfId="0" applyFont="1" applyFill="1" applyBorder="1" applyAlignment="1">
      <alignment horizontal="left" wrapText="1"/>
    </xf>
    <xf numFmtId="0" fontId="8" fillId="0" borderId="49" xfId="0" applyFont="1" applyFill="1" applyBorder="1" applyAlignment="1">
      <alignment horizontal="left" wrapText="1"/>
    </xf>
    <xf numFmtId="0" fontId="8" fillId="6" borderId="14" xfId="0" applyFont="1" applyFill="1" applyBorder="1" applyAlignment="1">
      <alignment horizontal="left"/>
    </xf>
    <xf numFmtId="0" fontId="8" fillId="6" borderId="12" xfId="0" applyFont="1" applyFill="1" applyBorder="1" applyAlignment="1">
      <alignment horizontal="left"/>
    </xf>
    <xf numFmtId="0" fontId="8" fillId="0" borderId="14" xfId="0" applyFont="1" applyFill="1" applyBorder="1" applyAlignment="1">
      <alignment horizontal="left" wrapText="1"/>
    </xf>
    <xf numFmtId="0" fontId="8" fillId="0" borderId="12" xfId="0" applyFont="1" applyFill="1" applyBorder="1" applyAlignment="1">
      <alignment horizontal="left" wrapText="1"/>
    </xf>
    <xf numFmtId="0" fontId="18" fillId="0" borderId="31" xfId="0" applyFont="1" applyFill="1" applyBorder="1" applyAlignment="1">
      <alignment horizontal="center"/>
    </xf>
    <xf numFmtId="0" fontId="18" fillId="0" borderId="32" xfId="0" applyFont="1" applyFill="1" applyBorder="1" applyAlignment="1">
      <alignment horizontal="center"/>
    </xf>
    <xf numFmtId="0" fontId="18" fillId="0" borderId="33" xfId="0" applyFont="1" applyFill="1" applyBorder="1" applyAlignment="1">
      <alignment horizontal="center"/>
    </xf>
    <xf numFmtId="0" fontId="7" fillId="4" borderId="28" xfId="0" applyFont="1" applyFill="1" applyBorder="1" applyAlignment="1">
      <alignment horizontal="center"/>
    </xf>
    <xf numFmtId="0" fontId="7" fillId="4" borderId="51" xfId="0" applyFont="1" applyFill="1" applyBorder="1" applyAlignment="1">
      <alignment horizontal="center"/>
    </xf>
    <xf numFmtId="0" fontId="7" fillId="4" borderId="17" xfId="0" applyFont="1" applyFill="1" applyBorder="1" applyAlignment="1">
      <alignment horizontal="center"/>
    </xf>
    <xf numFmtId="0" fontId="7" fillId="4" borderId="30" xfId="0" applyFont="1" applyFill="1" applyBorder="1" applyAlignment="1">
      <alignment horizontal="center"/>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19" fillId="0" borderId="1"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4" xfId="0" applyFont="1" applyFill="1" applyBorder="1" applyAlignment="1">
      <alignment horizontal="center"/>
    </xf>
    <xf numFmtId="0" fontId="19" fillId="0" borderId="0" xfId="0" applyFont="1" applyFill="1" applyBorder="1" applyAlignment="1">
      <alignment horizontal="center"/>
    </xf>
    <xf numFmtId="0" fontId="19" fillId="0" borderId="5" xfId="0" applyFont="1" applyFill="1" applyBorder="1" applyAlignment="1">
      <alignment horizontal="center"/>
    </xf>
    <xf numFmtId="0" fontId="19" fillId="0" borderId="6" xfId="0" applyFont="1" applyFill="1" applyBorder="1" applyAlignment="1">
      <alignment horizontal="center"/>
    </xf>
    <xf numFmtId="0" fontId="19" fillId="0" borderId="7" xfId="0" applyFont="1" applyFill="1" applyBorder="1" applyAlignment="1">
      <alignment horizontal="center"/>
    </xf>
    <xf numFmtId="0" fontId="19" fillId="0" borderId="8" xfId="0" applyFont="1" applyFill="1" applyBorder="1" applyAlignment="1">
      <alignment horizontal="center"/>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0" fontId="8" fillId="0" borderId="4" xfId="0" applyFont="1" applyBorder="1" applyAlignment="1">
      <alignment horizontal="center" wrapText="1"/>
    </xf>
    <xf numFmtId="0" fontId="8" fillId="0" borderId="5" xfId="0" applyFont="1" applyBorder="1" applyAlignment="1">
      <alignment horizontal="center" wrapTex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30"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31" xfId="0" applyFont="1" applyFill="1" applyBorder="1" applyAlignment="1">
      <alignment horizontal="left"/>
    </xf>
    <xf numFmtId="0" fontId="19" fillId="0" borderId="32" xfId="0" applyFont="1" applyFill="1" applyBorder="1" applyAlignment="1">
      <alignment horizontal="left"/>
    </xf>
    <xf numFmtId="0" fontId="19" fillId="0" borderId="33" xfId="0" applyFont="1" applyFill="1" applyBorder="1" applyAlignment="1">
      <alignment horizontal="left"/>
    </xf>
    <xf numFmtId="0" fontId="19" fillId="0" borderId="4" xfId="0" applyFont="1" applyFill="1" applyBorder="1" applyAlignment="1">
      <alignment horizontal="left"/>
    </xf>
    <xf numFmtId="0" fontId="19" fillId="0" borderId="0" xfId="0" applyFont="1" applyFill="1" applyBorder="1" applyAlignment="1">
      <alignment horizontal="left"/>
    </xf>
    <xf numFmtId="0" fontId="19" fillId="0" borderId="5" xfId="0" applyFont="1" applyFill="1" applyBorder="1" applyAlignment="1">
      <alignment horizontal="left"/>
    </xf>
    <xf numFmtId="0" fontId="19" fillId="0" borderId="6" xfId="0" applyFont="1" applyFill="1" applyBorder="1" applyAlignment="1">
      <alignment horizontal="left"/>
    </xf>
    <xf numFmtId="0" fontId="19" fillId="0" borderId="7" xfId="0" applyFont="1" applyFill="1" applyBorder="1" applyAlignment="1">
      <alignment horizontal="left"/>
    </xf>
    <xf numFmtId="0" fontId="19" fillId="0" borderId="8" xfId="0" applyFont="1" applyFill="1" applyBorder="1" applyAlignment="1">
      <alignment horizontal="left"/>
    </xf>
    <xf numFmtId="0" fontId="8" fillId="0" borderId="19" xfId="0" applyFont="1" applyBorder="1" applyAlignment="1">
      <alignment horizontal="left"/>
    </xf>
    <xf numFmtId="0" fontId="8" fillId="0" borderId="52" xfId="0" applyFont="1" applyBorder="1" applyAlignment="1">
      <alignment horizontal="left"/>
    </xf>
    <xf numFmtId="0" fontId="7" fillId="4" borderId="19" xfId="0" applyFont="1" applyFill="1" applyBorder="1" applyAlignment="1">
      <alignment horizontal="center"/>
    </xf>
    <xf numFmtId="0" fontId="7" fillId="4" borderId="52" xfId="0" applyFont="1" applyFill="1" applyBorder="1" applyAlignment="1">
      <alignment horizontal="center"/>
    </xf>
    <xf numFmtId="0" fontId="8" fillId="6" borderId="19" xfId="0" applyFont="1" applyFill="1" applyBorder="1" applyAlignment="1">
      <alignment horizontal="left"/>
    </xf>
    <xf numFmtId="0" fontId="8" fillId="6" borderId="52" xfId="0" applyFont="1" applyFill="1" applyBorder="1" applyAlignment="1">
      <alignment horizontal="left"/>
    </xf>
    <xf numFmtId="0" fontId="8" fillId="6" borderId="31" xfId="0" applyFont="1" applyFill="1" applyBorder="1" applyAlignment="1">
      <alignment horizontal="left"/>
    </xf>
    <xf numFmtId="0" fontId="8" fillId="6" borderId="49" xfId="0" applyFont="1" applyFill="1" applyBorder="1" applyAlignment="1">
      <alignment horizontal="left"/>
    </xf>
    <xf numFmtId="0" fontId="13" fillId="4" borderId="19" xfId="0" applyFont="1" applyFill="1" applyBorder="1" applyAlignment="1">
      <alignment horizontal="center"/>
    </xf>
    <xf numFmtId="0" fontId="13" fillId="4" borderId="52" xfId="0" applyFont="1" applyFill="1" applyBorder="1" applyAlignment="1">
      <alignment horizontal="center"/>
    </xf>
    <xf numFmtId="0" fontId="9" fillId="0" borderId="0" xfId="0" applyFont="1" applyBorder="1" applyAlignment="1">
      <alignment horizontal="left" vertical="top"/>
    </xf>
    <xf numFmtId="0" fontId="9" fillId="0" borderId="31" xfId="0" applyFont="1" applyFill="1" applyBorder="1" applyAlignment="1">
      <alignment horizontal="center"/>
    </xf>
    <xf numFmtId="0" fontId="9" fillId="0" borderId="32" xfId="0" applyFont="1" applyFill="1" applyBorder="1" applyAlignment="1">
      <alignment horizontal="center"/>
    </xf>
    <xf numFmtId="0" fontId="9" fillId="0" borderId="33" xfId="0" applyFont="1" applyFill="1" applyBorder="1" applyAlignment="1">
      <alignment horizontal="center"/>
    </xf>
  </cellXfs>
  <cellStyles count="4">
    <cellStyle name="Hipervínculo" xfId="3" builtinId="8"/>
    <cellStyle name="Millares" xfId="1" builtinId="3"/>
    <cellStyle name="Normal" xfId="0" builtinId="0"/>
    <cellStyle name="Porcentual" xfId="2" builtinId="5"/>
  </cellStyles>
  <dxfs count="0"/>
  <tableStyles count="0" defaultTableStyle="TableStyleMedium9" defaultPivotStyle="PivotStyleLight16"/>
  <colors>
    <mruColors>
      <color rgb="FF666699"/>
      <color rgb="FF3333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2000">
                <a:latin typeface="Arial Narrow" pitchFamily="34" charset="0"/>
              </a:rPr>
              <a:t>IC1. Taxa</a:t>
            </a:r>
            <a:r>
              <a:rPr lang="es-ES" sz="2000" baseline="0">
                <a:latin typeface="Arial Narrow" pitchFamily="34" charset="0"/>
              </a:rPr>
              <a:t> de creixement anual de la població </a:t>
            </a:r>
            <a:endParaRPr lang="es-ES" sz="2000">
              <a:latin typeface="Arial Narrow" pitchFamily="34" charset="0"/>
            </a:endParaRPr>
          </a:p>
        </c:rich>
      </c:tx>
    </c:title>
    <c:plotArea>
      <c:layout/>
      <c:lineChart>
        <c:grouping val="standard"/>
        <c:ser>
          <c:idx val="0"/>
          <c:order val="0"/>
          <c:tx>
            <c:strRef>
              <c:f>'IC1'!$A$30</c:f>
              <c:strCache>
                <c:ptCount val="1"/>
                <c:pt idx="0">
                  <c:v>Variació interanual </c:v>
                </c:pt>
              </c:strCache>
            </c:strRef>
          </c:tx>
          <c:cat>
            <c:numRef>
              <c:f>('IC1'!$B$19:$J$19,'IC1'!$B$26:$C$26)</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('IC1'!$B$23:$J$23,'IC1'!$B$30:$C$30)</c:f>
              <c:numCache>
                <c:formatCode>0.00</c:formatCode>
                <c:ptCount val="11"/>
                <c:pt idx="0">
                  <c:v>0.94863489125404898</c:v>
                </c:pt>
                <c:pt idx="1">
                  <c:v>2.1544808617923445</c:v>
                </c:pt>
                <c:pt idx="2">
                  <c:v>1.9968588736818487</c:v>
                </c:pt>
                <c:pt idx="3">
                  <c:v>2.067751869775627</c:v>
                </c:pt>
                <c:pt idx="4">
                  <c:v>1.2068965517241379</c:v>
                </c:pt>
                <c:pt idx="5">
                  <c:v>2.385008517887564</c:v>
                </c:pt>
                <c:pt idx="6">
                  <c:v>1.9134775374376041</c:v>
                </c:pt>
                <c:pt idx="7">
                  <c:v>1.1428571428571428</c:v>
                </c:pt>
                <c:pt idx="8">
                  <c:v>-0.82728006456820014</c:v>
                </c:pt>
                <c:pt idx="9">
                  <c:v>1.5462868769074263</c:v>
                </c:pt>
                <c:pt idx="10">
                  <c:v>-1.0218393107593668</c:v>
                </c:pt>
              </c:numCache>
            </c:numRef>
          </c:val>
        </c:ser>
        <c:ser>
          <c:idx val="1"/>
          <c:order val="1"/>
          <c:tx>
            <c:v>Homes</c:v>
          </c:tx>
          <c:cat>
            <c:numRef>
              <c:f>('IC1'!$B$19:$J$19,'IC1'!$B$26:$C$26)</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('IC1'!$B$24:$J$24,'IC1'!$B$31:$C$31)</c:f>
              <c:numCache>
                <c:formatCode>0.00</c:formatCode>
                <c:ptCount val="11"/>
                <c:pt idx="0">
                  <c:v>0.88992974238875888</c:v>
                </c:pt>
                <c:pt idx="1">
                  <c:v>2.3676880222841223</c:v>
                </c:pt>
                <c:pt idx="2">
                  <c:v>2.2675736961451247</c:v>
                </c:pt>
                <c:pt idx="3">
                  <c:v>2.4390243902439024</c:v>
                </c:pt>
                <c:pt idx="4">
                  <c:v>1.4285714285714286</c:v>
                </c:pt>
                <c:pt idx="5">
                  <c:v>1.2377294067434912</c:v>
                </c:pt>
                <c:pt idx="6">
                  <c:v>1.854974704890388</c:v>
                </c:pt>
                <c:pt idx="7">
                  <c:v>1.2831125827814569</c:v>
                </c:pt>
                <c:pt idx="8">
                  <c:v>-0.8990600735594606</c:v>
                </c:pt>
                <c:pt idx="9">
                  <c:v>2.3505154639175259</c:v>
                </c:pt>
                <c:pt idx="10">
                  <c:v>-1.5310233682514103</c:v>
                </c:pt>
              </c:numCache>
            </c:numRef>
          </c:val>
        </c:ser>
        <c:ser>
          <c:idx val="2"/>
          <c:order val="2"/>
          <c:tx>
            <c:v>Dones</c:v>
          </c:tx>
          <c:cat>
            <c:numRef>
              <c:f>('IC1'!$B$19:$J$19,'IC1'!$B$26:$C$26)</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('IC1'!$B$25:$J$25,'IC1'!$B$32:$C$32)</c:f>
              <c:numCache>
                <c:formatCode>0.00</c:formatCode>
                <c:ptCount val="11"/>
                <c:pt idx="0">
                  <c:v>1.0059442158207592</c:v>
                </c:pt>
                <c:pt idx="1">
                  <c:v>1.9465821638750567</c:v>
                </c:pt>
                <c:pt idx="2">
                  <c:v>1.7317939609236235</c:v>
                </c:pt>
                <c:pt idx="3">
                  <c:v>1.7023134002618943</c:v>
                </c:pt>
                <c:pt idx="4">
                  <c:v>0.98712446351931338</c:v>
                </c:pt>
                <c:pt idx="5">
                  <c:v>3.5274118147046325</c:v>
                </c:pt>
                <c:pt idx="6">
                  <c:v>1.9704433497536946</c:v>
                </c:pt>
                <c:pt idx="7">
                  <c:v>1.0064412238325282</c:v>
                </c:pt>
                <c:pt idx="8">
                  <c:v>-0.75727381426863294</c:v>
                </c:pt>
                <c:pt idx="9">
                  <c:v>0.76305220883534142</c:v>
                </c:pt>
                <c:pt idx="10">
                  <c:v>-0.5181347150259068</c:v>
                </c:pt>
              </c:numCache>
            </c:numRef>
          </c:val>
        </c:ser>
        <c:marker val="1"/>
        <c:axId val="115715072"/>
        <c:axId val="115729152"/>
      </c:lineChart>
      <c:catAx>
        <c:axId val="115715072"/>
        <c:scaling>
          <c:orientation val="minMax"/>
        </c:scaling>
        <c:axPos val="b"/>
        <c:numFmt formatCode="General" sourceLinked="1"/>
        <c:majorTickMark val="none"/>
        <c:tickLblPos val="nextTo"/>
        <c:txPr>
          <a:bodyPr/>
          <a:lstStyle/>
          <a:p>
            <a:pPr>
              <a:defRPr>
                <a:latin typeface="Arial Narrow" pitchFamily="34" charset="0"/>
              </a:defRPr>
            </a:pPr>
            <a:endParaRPr lang="es-ES"/>
          </a:p>
        </c:txPr>
        <c:crossAx val="115729152"/>
        <c:crosses val="autoZero"/>
        <c:auto val="1"/>
        <c:lblAlgn val="ctr"/>
        <c:lblOffset val="100"/>
      </c:catAx>
      <c:valAx>
        <c:axId val="115729152"/>
        <c:scaling>
          <c:orientation val="minMax"/>
        </c:scaling>
        <c:axPos val="l"/>
        <c:majorGridlines/>
        <c:title>
          <c:tx>
            <c:rich>
              <a:bodyPr/>
              <a:lstStyle/>
              <a:p>
                <a:pPr>
                  <a:defRPr/>
                </a:pPr>
                <a:r>
                  <a:rPr lang="es-ES">
                    <a:latin typeface="Arial Narrow" pitchFamily="34" charset="0"/>
                  </a:rPr>
                  <a:t>%</a:t>
                </a:r>
              </a:p>
            </c:rich>
          </c:tx>
        </c:title>
        <c:numFmt formatCode="0.00" sourceLinked="1"/>
        <c:majorTickMark val="none"/>
        <c:tickLblPos val="nextTo"/>
        <c:txPr>
          <a:bodyPr/>
          <a:lstStyle/>
          <a:p>
            <a:pPr>
              <a:defRPr>
                <a:latin typeface="Arial Narrow" pitchFamily="34" charset="0"/>
              </a:defRPr>
            </a:pPr>
            <a:endParaRPr lang="es-ES"/>
          </a:p>
        </c:txPr>
        <c:crossAx val="115715072"/>
        <c:crosses val="autoZero"/>
        <c:crossBetween val="between"/>
      </c:valAx>
    </c:plotArea>
    <c:legend>
      <c:legendPos val="r"/>
      <c:legendEntry>
        <c:idx val="0"/>
        <c:txPr>
          <a:bodyPr/>
          <a:lstStyle/>
          <a:p>
            <a:pPr>
              <a:defRPr>
                <a:latin typeface="Arial Narrow" pitchFamily="34" charset="0"/>
              </a:defRPr>
            </a:pPr>
            <a:endParaRPr lang="es-ES"/>
          </a:p>
        </c:txPr>
      </c:legendEntry>
      <c:legendEntry>
        <c:idx val="1"/>
        <c:txPr>
          <a:bodyPr/>
          <a:lstStyle/>
          <a:p>
            <a:pPr>
              <a:defRPr>
                <a:latin typeface="Arial Narrow" pitchFamily="34" charset="0"/>
              </a:defRPr>
            </a:pPr>
            <a:endParaRPr lang="es-ES"/>
          </a:p>
        </c:txPr>
      </c:legendEntry>
      <c:legendEntry>
        <c:idx val="2"/>
        <c:txPr>
          <a:bodyPr/>
          <a:lstStyle/>
          <a:p>
            <a:pPr>
              <a:defRPr>
                <a:latin typeface="Arial Narrow" pitchFamily="34" charset="0"/>
              </a:defRPr>
            </a:pPr>
            <a:endParaRPr lang="es-ES"/>
          </a:p>
        </c:txPr>
      </c:legendEntry>
      <c:txPr>
        <a:bodyPr/>
        <a:lstStyle/>
        <a:p>
          <a:pPr>
            <a:defRPr>
              <a:latin typeface="Arial Narrow" pitchFamily="34" charset="0"/>
            </a:defRPr>
          </a:pPr>
          <a:endParaRPr lang="es-ES"/>
        </a:p>
      </c:txPr>
    </c:legend>
    <c:plotVisOnly val="1"/>
  </c:chart>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Calibri"/>
                <a:ea typeface="Calibri"/>
                <a:cs typeface="Calibri"/>
              </a:defRPr>
            </a:pPr>
            <a:r>
              <a:rPr lang="es-ES" sz="2000">
                <a:latin typeface="Arial Narrow" pitchFamily="34" charset="0"/>
              </a:rPr>
              <a:t>IC6. Sistemes de Gestió Ambiental (SGA)</a:t>
            </a:r>
          </a:p>
        </c:rich>
      </c:tx>
      <c:spPr>
        <a:noFill/>
        <a:ln w="25400">
          <a:noFill/>
        </a:ln>
      </c:spPr>
    </c:title>
    <c:view3D>
      <c:depthPercent val="100"/>
      <c:rAngAx val="1"/>
    </c:view3D>
    <c:floor>
      <c:spPr>
        <a:ln>
          <a:solidFill>
            <a:sysClr val="windowText" lastClr="000000"/>
          </a:solidFill>
        </a:ln>
      </c:spPr>
    </c:floor>
    <c:sideWall>
      <c:spPr>
        <a:ln>
          <a:solidFill>
            <a:sysClr val="windowText" lastClr="000000"/>
          </a:solidFill>
        </a:ln>
      </c:spPr>
    </c:sideWall>
    <c:backWall>
      <c:spPr>
        <a:ln>
          <a:solidFill>
            <a:sysClr val="windowText" lastClr="000000"/>
          </a:solidFill>
        </a:ln>
      </c:spPr>
    </c:backWall>
    <c:plotArea>
      <c:layout>
        <c:manualLayout>
          <c:layoutTarget val="inner"/>
          <c:xMode val="edge"/>
          <c:yMode val="edge"/>
          <c:x val="3.7498785966679264E-2"/>
          <c:y val="0.17811012243524391"/>
          <c:w val="0.83916047079480915"/>
          <c:h val="0.57290254007505259"/>
        </c:manualLayout>
      </c:layout>
      <c:bar3DChart>
        <c:barDir val="col"/>
        <c:grouping val="stacked"/>
        <c:ser>
          <c:idx val="0"/>
          <c:order val="0"/>
          <c:tx>
            <c:strRef>
              <c:f>'IC6'!$A$21</c:f>
              <c:strCache>
                <c:ptCount val="1"/>
                <c:pt idx="0">
                  <c:v>EMAS</c:v>
                </c:pt>
              </c:strCache>
            </c:strRef>
          </c:tx>
          <c:cat>
            <c:numRef>
              <c:f>('IC6'!$B$20:$H$20,'IC6'!$B$26:$E$26)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('IC6'!$B$21:$H$21,'IC6'!$B$27:$E$27)</c:f>
              <c:numCache>
                <c:formatCode>General</c:formatCode>
                <c:ptCount val="11"/>
                <c:pt idx="0">
                  <c:v>0</c:v>
                </c:pt>
                <c:pt idx="1">
                  <c:v>0</c:v>
                </c:pt>
                <c:pt idx="2">
                  <c:v>0</c:v>
                </c:pt>
                <c:pt idx="3">
                  <c:v>0</c:v>
                </c:pt>
                <c:pt idx="4">
                  <c:v>0</c:v>
                </c:pt>
                <c:pt idx="5">
                  <c:v>0</c:v>
                </c:pt>
                <c:pt idx="6" formatCode="0">
                  <c:v>0</c:v>
                </c:pt>
                <c:pt idx="7">
                  <c:v>0</c:v>
                </c:pt>
                <c:pt idx="8">
                  <c:v>0</c:v>
                </c:pt>
                <c:pt idx="9">
                  <c:v>0</c:v>
                </c:pt>
                <c:pt idx="10">
                  <c:v>0</c:v>
                </c:pt>
              </c:numCache>
            </c:numRef>
          </c:val>
        </c:ser>
        <c:ser>
          <c:idx val="1"/>
          <c:order val="1"/>
          <c:tx>
            <c:strRef>
              <c:f>'IC6'!$A$22</c:f>
              <c:strCache>
                <c:ptCount val="1"/>
                <c:pt idx="0">
                  <c:v>ISO 14.001</c:v>
                </c:pt>
              </c:strCache>
            </c:strRef>
          </c:tx>
          <c:cat>
            <c:numRef>
              <c:f>('IC6'!$B$20:$H$20,'IC6'!$B$26:$E$26)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('IC6'!$B$22:$H$22,'IC6'!$B$28:$E$28)</c:f>
              <c:numCache>
                <c:formatCode>General</c:formatCode>
                <c:ptCount val="11"/>
                <c:pt idx="0">
                  <c:v>1</c:v>
                </c:pt>
                <c:pt idx="1">
                  <c:v>1</c:v>
                </c:pt>
                <c:pt idx="2">
                  <c:v>1</c:v>
                </c:pt>
                <c:pt idx="3">
                  <c:v>1</c:v>
                </c:pt>
                <c:pt idx="4">
                  <c:v>1</c:v>
                </c:pt>
                <c:pt idx="5">
                  <c:v>1</c:v>
                </c:pt>
                <c:pt idx="6" formatCode="0">
                  <c:v>1</c:v>
                </c:pt>
                <c:pt idx="7">
                  <c:v>0</c:v>
                </c:pt>
                <c:pt idx="8">
                  <c:v>0</c:v>
                </c:pt>
                <c:pt idx="9">
                  <c:v>0</c:v>
                </c:pt>
                <c:pt idx="10">
                  <c:v>0</c:v>
                </c:pt>
              </c:numCache>
            </c:numRef>
          </c:val>
        </c:ser>
        <c:gapWidth val="75"/>
        <c:shape val="box"/>
        <c:axId val="58372480"/>
        <c:axId val="58374016"/>
        <c:axId val="0"/>
      </c:bar3DChart>
      <c:catAx>
        <c:axId val="58372480"/>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374016"/>
        <c:crosses val="autoZero"/>
        <c:auto val="1"/>
        <c:lblAlgn val="ctr"/>
        <c:lblOffset val="100"/>
      </c:catAx>
      <c:valAx>
        <c:axId val="58374016"/>
        <c:scaling>
          <c:orientation val="minMax"/>
        </c:scaling>
        <c:axPos val="l"/>
        <c:majorGridlines/>
        <c:numFmt formatCode="General" sourceLinked="1"/>
        <c:majorTickMark val="none"/>
        <c:tickLblPos val="nextTo"/>
        <c:spPr>
          <a:ln w="9525">
            <a:noFill/>
          </a:ln>
        </c:spPr>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372480"/>
        <c:crosses val="autoZero"/>
        <c:crossBetween val="between"/>
      </c:valAx>
      <c:spPr>
        <a:noFill/>
        <a:ln w="25400">
          <a:noFill/>
        </a:ln>
      </c:spPr>
    </c:plotArea>
    <c:legend>
      <c:legendPos val="r"/>
      <c:layout>
        <c:manualLayout>
          <c:xMode val="edge"/>
          <c:yMode val="edge"/>
          <c:x val="0.83529568739975735"/>
          <c:y val="0.2520149003649455"/>
          <c:w val="0.15701785969169557"/>
          <c:h val="0.44449550429774731"/>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Calibri"/>
                <a:ea typeface="Calibri"/>
                <a:cs typeface="Calibri"/>
              </a:defRPr>
            </a:pPr>
            <a:r>
              <a:rPr lang="es-ES" sz="2000">
                <a:latin typeface="Arial Narrow" pitchFamily="34" charset="0"/>
              </a:rPr>
              <a:t>IC6. % empreses del municipi amb SGA</a:t>
            </a:r>
          </a:p>
        </c:rich>
      </c:tx>
      <c:spPr>
        <a:noFill/>
        <a:ln w="25400">
          <a:noFill/>
        </a:ln>
      </c:spPr>
    </c:title>
    <c:view3D>
      <c:depthPercent val="100"/>
      <c:rAngAx val="1"/>
    </c:view3D>
    <c:floor>
      <c:spPr>
        <a:ln>
          <a:solidFill>
            <a:sysClr val="windowText" lastClr="000000"/>
          </a:solidFill>
        </a:ln>
      </c:spPr>
    </c:floor>
    <c:sideWall>
      <c:spPr>
        <a:ln>
          <a:solidFill>
            <a:sysClr val="windowText" lastClr="000000"/>
          </a:solidFill>
        </a:ln>
      </c:spPr>
    </c:sideWall>
    <c:backWall>
      <c:spPr>
        <a:ln>
          <a:solidFill>
            <a:sysClr val="windowText" lastClr="000000"/>
          </a:solidFill>
        </a:ln>
      </c:spPr>
    </c:backWall>
    <c:plotArea>
      <c:layout>
        <c:manualLayout>
          <c:layoutTarget val="inner"/>
          <c:xMode val="edge"/>
          <c:yMode val="edge"/>
          <c:x val="4.6881363479950491E-2"/>
          <c:y val="0.24689632545931783"/>
          <c:w val="0.76161863110459882"/>
          <c:h val="0.55370399660741165"/>
        </c:manualLayout>
      </c:layout>
      <c:bar3DChart>
        <c:barDir val="col"/>
        <c:grouping val="stacked"/>
        <c:ser>
          <c:idx val="0"/>
          <c:order val="0"/>
          <c:tx>
            <c:strRef>
              <c:f>'IC6'!$A$25</c:f>
              <c:strCache>
                <c:ptCount val="1"/>
                <c:pt idx="0">
                  <c:v>% empreses del municipi amb SGA</c:v>
                </c:pt>
              </c:strCache>
            </c:strRef>
          </c:tx>
          <c:cat>
            <c:numRef>
              <c:f>('IC6'!$B$20:$H$20,'IC6'!$B$26:$E$26)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('IC6'!$B$25:$H$25,'IC6'!$B$31:$E$31)</c:f>
              <c:numCache>
                <c:formatCode>0.00</c:formatCode>
                <c:ptCount val="11"/>
                <c:pt idx="0">
                  <c:v>0</c:v>
                </c:pt>
                <c:pt idx="1">
                  <c:v>0.8771929824561403</c:v>
                </c:pt>
                <c:pt idx="2">
                  <c:v>0.77519379844961245</c:v>
                </c:pt>
                <c:pt idx="3">
                  <c:v>0.76923076923076927</c:v>
                </c:pt>
                <c:pt idx="4">
                  <c:v>0.79365079365079361</c:v>
                </c:pt>
                <c:pt idx="5">
                  <c:v>0.78125</c:v>
                </c:pt>
                <c:pt idx="6">
                  <c:v>0.86206896551724133</c:v>
                </c:pt>
                <c:pt idx="7">
                  <c:v>0</c:v>
                </c:pt>
                <c:pt idx="8">
                  <c:v>0</c:v>
                </c:pt>
                <c:pt idx="9">
                  <c:v>0</c:v>
                </c:pt>
                <c:pt idx="10">
                  <c:v>0</c:v>
                </c:pt>
              </c:numCache>
            </c:numRef>
          </c:val>
        </c:ser>
        <c:gapWidth val="75"/>
        <c:shape val="box"/>
        <c:axId val="58472320"/>
        <c:axId val="58473856"/>
        <c:axId val="0"/>
      </c:bar3DChart>
      <c:catAx>
        <c:axId val="58472320"/>
        <c:scaling>
          <c:orientation val="minMax"/>
        </c:scaling>
        <c:axPos val="b"/>
        <c:numFmt formatCode="General" sourceLinked="1"/>
        <c:majorTickMark val="none"/>
        <c:tickLblPos val="nextTo"/>
        <c:txPr>
          <a:bodyPr rot="-5400000" vert="horz"/>
          <a:lstStyle/>
          <a:p>
            <a:pPr>
              <a:defRPr sz="1000" b="0" i="0" u="none" strike="noStrike" baseline="0">
                <a:solidFill>
                  <a:srgbClr val="000000"/>
                </a:solidFill>
                <a:latin typeface="Arial Narrow" pitchFamily="34" charset="0"/>
                <a:ea typeface="Calibri"/>
                <a:cs typeface="Calibri"/>
              </a:defRPr>
            </a:pPr>
            <a:endParaRPr lang="es-ES"/>
          </a:p>
        </c:txPr>
        <c:crossAx val="58473856"/>
        <c:crosses val="autoZero"/>
        <c:auto val="1"/>
        <c:lblAlgn val="ctr"/>
        <c:lblOffset val="100"/>
      </c:catAx>
      <c:valAx>
        <c:axId val="58473856"/>
        <c:scaling>
          <c:orientation val="minMax"/>
        </c:scaling>
        <c:axPos val="l"/>
        <c:majorGridlines/>
        <c:numFmt formatCode="0.00" sourceLinked="1"/>
        <c:majorTickMark val="none"/>
        <c:tickLblPos val="nextTo"/>
        <c:spPr>
          <a:ln w="9525">
            <a:noFill/>
          </a:ln>
        </c:spPr>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472320"/>
        <c:crosses val="autoZero"/>
        <c:crossBetween val="between"/>
        <c:majorUnit val="0.2"/>
      </c:valAx>
      <c:spPr>
        <a:noFill/>
        <a:ln w="25400">
          <a:noFill/>
        </a:ln>
      </c:spPr>
    </c:plotArea>
    <c:legend>
      <c:legendPos val="r"/>
      <c:layout>
        <c:manualLayout>
          <c:xMode val="edge"/>
          <c:yMode val="edge"/>
          <c:x val="0.79413436430985951"/>
          <c:y val="0.37726735862562633"/>
          <c:w val="0.19929061721407437"/>
          <c:h val="0.12655073141388368"/>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IC7. Nombre de reunions</a:t>
            </a:r>
          </a:p>
        </c:rich>
      </c:tx>
      <c:layout>
        <c:manualLayout>
          <c:xMode val="edge"/>
          <c:yMode val="edge"/>
          <c:x val="0.31992679293467285"/>
          <c:y val="2.8469750889679856E-2"/>
        </c:manualLayout>
      </c:layout>
      <c:spPr>
        <a:noFill/>
        <a:ln w="25400">
          <a:noFill/>
        </a:ln>
      </c:spPr>
    </c:title>
    <c:view3D>
      <c:depthPercent val="100"/>
      <c:rAngAx val="1"/>
    </c:view3D>
    <c:sideWall>
      <c:spPr>
        <a:ln>
          <a:solidFill>
            <a:schemeClr val="tx1"/>
          </a:solidFill>
        </a:ln>
      </c:spPr>
    </c:sideWall>
    <c:backWall>
      <c:spPr>
        <a:ln>
          <a:solidFill>
            <a:schemeClr val="tx1"/>
          </a:solidFill>
        </a:ln>
      </c:spPr>
    </c:backWall>
    <c:plotArea>
      <c:layout/>
      <c:bar3DChart>
        <c:barDir val="col"/>
        <c:grouping val="clustered"/>
        <c:ser>
          <c:idx val="0"/>
          <c:order val="0"/>
          <c:tx>
            <c:strRef>
              <c:f>'IC7'!$A$21</c:f>
              <c:strCache>
                <c:ptCount val="1"/>
                <c:pt idx="0">
                  <c:v>Sessions fòrum</c:v>
                </c:pt>
              </c:strCache>
            </c:strRef>
          </c:tx>
          <c:cat>
            <c:numRef>
              <c:f>'IC7'!$B$20:$E$20</c:f>
              <c:numCache>
                <c:formatCode>0</c:formatCode>
                <c:ptCount val="4"/>
                <c:pt idx="0">
                  <c:v>2011</c:v>
                </c:pt>
                <c:pt idx="1">
                  <c:v>2012</c:v>
                </c:pt>
                <c:pt idx="2" formatCode="General">
                  <c:v>2013</c:v>
                </c:pt>
                <c:pt idx="3" formatCode="General">
                  <c:v>2014</c:v>
                </c:pt>
              </c:numCache>
            </c:numRef>
          </c:cat>
          <c:val>
            <c:numRef>
              <c:f>'IC7'!$B$21:$E$21</c:f>
              <c:numCache>
                <c:formatCode>General</c:formatCode>
                <c:ptCount val="4"/>
                <c:pt idx="0">
                  <c:v>2</c:v>
                </c:pt>
                <c:pt idx="1">
                  <c:v>4</c:v>
                </c:pt>
                <c:pt idx="2">
                  <c:v>1</c:v>
                </c:pt>
                <c:pt idx="3">
                  <c:v>7</c:v>
                </c:pt>
              </c:numCache>
            </c:numRef>
          </c:val>
        </c:ser>
        <c:ser>
          <c:idx val="2"/>
          <c:order val="1"/>
          <c:tx>
            <c:strRef>
              <c:f>'IC7'!$A$22</c:f>
              <c:strCache>
                <c:ptCount val="1"/>
                <c:pt idx="0">
                  <c:v>Altres reunions</c:v>
                </c:pt>
              </c:strCache>
            </c:strRef>
          </c:tx>
          <c:cat>
            <c:numRef>
              <c:f>'IC7'!$B$20:$E$20</c:f>
              <c:numCache>
                <c:formatCode>0</c:formatCode>
                <c:ptCount val="4"/>
                <c:pt idx="0">
                  <c:v>2011</c:v>
                </c:pt>
                <c:pt idx="1">
                  <c:v>2012</c:v>
                </c:pt>
                <c:pt idx="2" formatCode="General">
                  <c:v>2013</c:v>
                </c:pt>
                <c:pt idx="3" formatCode="General">
                  <c:v>2014</c:v>
                </c:pt>
              </c:numCache>
            </c:numRef>
          </c:cat>
          <c:val>
            <c:numRef>
              <c:f>'IC7'!$B$22:$E$22</c:f>
              <c:numCache>
                <c:formatCode>General</c:formatCode>
                <c:ptCount val="4"/>
                <c:pt idx="0">
                  <c:v>2</c:v>
                </c:pt>
                <c:pt idx="1">
                  <c:v>3</c:v>
                </c:pt>
                <c:pt idx="2">
                  <c:v>1</c:v>
                </c:pt>
                <c:pt idx="3">
                  <c:v>0</c:v>
                </c:pt>
              </c:numCache>
            </c:numRef>
          </c:val>
        </c:ser>
        <c:shape val="box"/>
        <c:axId val="58548992"/>
        <c:axId val="58550528"/>
        <c:axId val="0"/>
      </c:bar3DChart>
      <c:catAx>
        <c:axId val="58548992"/>
        <c:scaling>
          <c:orientation val="minMax"/>
        </c:scaling>
        <c:axPos val="b"/>
        <c:numFmt formatCode="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8550528"/>
        <c:crosses val="autoZero"/>
        <c:auto val="1"/>
        <c:lblAlgn val="ctr"/>
        <c:lblOffset val="100"/>
      </c:catAx>
      <c:valAx>
        <c:axId val="58550528"/>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Persones</a:t>
                </a:r>
              </a:p>
            </c:rich>
          </c:tx>
          <c:spPr>
            <a:noFill/>
            <a:ln w="25400">
              <a:noFill/>
            </a:ln>
          </c:spPr>
        </c:title>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s-ES"/>
          </a:p>
        </c:txPr>
        <c:crossAx val="58548992"/>
        <c:crosses val="autoZero"/>
        <c:crossBetween val="between"/>
      </c:valAx>
      <c:spPr>
        <a:noFill/>
        <a:ln w="25400">
          <a:noFill/>
        </a:ln>
      </c:spPr>
    </c:plotArea>
    <c:legend>
      <c:legendPos val="r"/>
      <c:layout>
        <c:manualLayout>
          <c:xMode val="edge"/>
          <c:yMode val="edge"/>
          <c:x val="0.8459332109178056"/>
          <c:y val="0.46198859401834097"/>
          <c:w val="0.12771632794912494"/>
          <c:h val="0.14166034801205404"/>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IC7. Nombre de persones implicades en fòrums de participació ciutadana</a:t>
            </a:r>
          </a:p>
        </c:rich>
      </c:tx>
      <c:layout>
        <c:manualLayout>
          <c:xMode val="edge"/>
          <c:yMode val="edge"/>
          <c:x val="0.15408094735046124"/>
          <c:y val="2.2415228399480382E-2"/>
        </c:manualLayout>
      </c:layout>
      <c:spPr>
        <a:noFill/>
        <a:ln w="25400">
          <a:noFill/>
        </a:ln>
      </c:spPr>
    </c:title>
    <c:plotArea>
      <c:layout>
        <c:manualLayout>
          <c:layoutTarget val="inner"/>
          <c:xMode val="edge"/>
          <c:yMode val="edge"/>
          <c:x val="0.17204753251997462"/>
          <c:y val="0.20151895906628783"/>
          <c:w val="0.5895066751233653"/>
          <c:h val="0.66574121148243093"/>
        </c:manualLayout>
      </c:layout>
      <c:lineChart>
        <c:grouping val="standard"/>
        <c:ser>
          <c:idx val="0"/>
          <c:order val="0"/>
          <c:tx>
            <c:strRef>
              <c:f>'IC7'!$A$25</c:f>
              <c:strCache>
                <c:ptCount val="1"/>
                <c:pt idx="0">
                  <c:v>% població (fòrums)</c:v>
                </c:pt>
              </c:strCache>
            </c:strRef>
          </c:tx>
          <c:cat>
            <c:numRef>
              <c:f>'IC7'!$B$20:$E$20</c:f>
              <c:numCache>
                <c:formatCode>0</c:formatCode>
                <c:ptCount val="4"/>
                <c:pt idx="0">
                  <c:v>2011</c:v>
                </c:pt>
                <c:pt idx="1">
                  <c:v>2012</c:v>
                </c:pt>
                <c:pt idx="2" formatCode="General">
                  <c:v>2013</c:v>
                </c:pt>
                <c:pt idx="3" formatCode="General">
                  <c:v>2014</c:v>
                </c:pt>
              </c:numCache>
            </c:numRef>
          </c:cat>
          <c:val>
            <c:numRef>
              <c:f>'IC7'!$B$25:$E$25</c:f>
              <c:numCache>
                <c:formatCode>0.00%</c:formatCode>
                <c:ptCount val="4"/>
                <c:pt idx="0">
                  <c:v>3.026634382566586E-2</c:v>
                </c:pt>
                <c:pt idx="1">
                  <c:v>5.066124109867752E-2</c:v>
                </c:pt>
                <c:pt idx="2">
                  <c:v>1.4626327389300741E-2</c:v>
                </c:pt>
                <c:pt idx="3">
                  <c:v>3.5222672064777326E-2</c:v>
                </c:pt>
              </c:numCache>
            </c:numRef>
          </c:val>
        </c:ser>
        <c:marker val="1"/>
        <c:axId val="58558720"/>
        <c:axId val="58572800"/>
      </c:lineChart>
      <c:catAx>
        <c:axId val="58558720"/>
        <c:scaling>
          <c:orientation val="minMax"/>
        </c:scaling>
        <c:axPos val="b"/>
        <c:numFmt formatCode="0"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572800"/>
        <c:crosses val="autoZero"/>
        <c:auto val="1"/>
        <c:lblAlgn val="ctr"/>
        <c:lblOffset val="100"/>
      </c:catAx>
      <c:valAx>
        <c:axId val="58572800"/>
        <c:scaling>
          <c:orientation val="minMax"/>
        </c:scaling>
        <c:axPos val="l"/>
        <c:majorGridlines/>
        <c:title>
          <c:tx>
            <c:rich>
              <a:bodyPr/>
              <a:lstStyle/>
              <a:p>
                <a:pPr>
                  <a:defRPr sz="1000" b="0" i="0" u="none" strike="noStrike" baseline="0">
                    <a:solidFill>
                      <a:srgbClr val="000000"/>
                    </a:solidFill>
                    <a:latin typeface="Arial Narrow" pitchFamily="34" charset="0"/>
                    <a:ea typeface="Calibri"/>
                    <a:cs typeface="Calibri"/>
                  </a:defRPr>
                </a:pPr>
                <a:r>
                  <a:rPr lang="es-ES">
                    <a:latin typeface="Arial Narrow" pitchFamily="34" charset="0"/>
                  </a:rPr>
                  <a:t>% població</a:t>
                </a:r>
              </a:p>
            </c:rich>
          </c:tx>
          <c:spPr>
            <a:noFill/>
            <a:ln w="25400">
              <a:noFill/>
            </a:ln>
          </c:spPr>
        </c:title>
        <c:numFmt formatCode="0%" sourceLinked="0"/>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558720"/>
        <c:crosses val="autoZero"/>
        <c:crossBetween val="between"/>
      </c:valAx>
      <c:spPr>
        <a:ln>
          <a:solidFill>
            <a:schemeClr val="tx1"/>
          </a:solidFill>
        </a:ln>
      </c:spPr>
    </c:plotArea>
    <c:legend>
      <c:legendPos val="r"/>
      <c:layout>
        <c:manualLayout>
          <c:xMode val="edge"/>
          <c:yMode val="edge"/>
          <c:x val="0.78557497740168369"/>
          <c:y val="0.40848193218272066"/>
          <c:w val="0.18131868131868134"/>
          <c:h val="0.19148936170212902"/>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IC8. Cursos de formació municipal</a:t>
            </a:r>
          </a:p>
        </c:rich>
      </c:tx>
      <c:layout>
        <c:manualLayout>
          <c:xMode val="edge"/>
          <c:yMode val="edge"/>
          <c:x val="0.18883164031976921"/>
          <c:y val="3.3211548556430444E-2"/>
        </c:manualLayout>
      </c:layout>
      <c:spPr>
        <a:noFill/>
        <a:ln w="25400">
          <a:noFill/>
        </a:ln>
      </c:spPr>
    </c:title>
    <c:plotArea>
      <c:layout>
        <c:manualLayout>
          <c:layoutTarget val="inner"/>
          <c:xMode val="edge"/>
          <c:yMode val="edge"/>
          <c:x val="7.7159073064584888E-2"/>
          <c:y val="0.1408196545964687"/>
          <c:w val="0.68804217670380263"/>
          <c:h val="0.59468535007875778"/>
        </c:manualLayout>
      </c:layout>
      <c:barChart>
        <c:barDir val="col"/>
        <c:grouping val="clustered"/>
        <c:ser>
          <c:idx val="1"/>
          <c:order val="0"/>
          <c:tx>
            <c:strRef>
              <c:f>'IC8'!$A$18</c:f>
              <c:strCache>
                <c:ptCount val="1"/>
                <c:pt idx="0">
                  <c:v>Nombre cursos</c:v>
                </c:pt>
              </c:strCache>
            </c:strRef>
          </c:tx>
          <c:spPr>
            <a:solidFill>
              <a:srgbClr val="993366"/>
            </a:solidFill>
            <a:ln w="12700">
              <a:solidFill>
                <a:srgbClr val="000000"/>
              </a:solidFill>
              <a:prstDash val="solid"/>
            </a:ln>
          </c:spPr>
          <c:cat>
            <c:strRef>
              <c:f>'IC8'!$B$17:$H$17</c:f>
              <c:strCache>
                <c:ptCount val="7"/>
                <c:pt idx="0">
                  <c:v>2008-2009</c:v>
                </c:pt>
                <c:pt idx="1">
                  <c:v>2009-2010</c:v>
                </c:pt>
                <c:pt idx="2">
                  <c:v>2010-2011</c:v>
                </c:pt>
                <c:pt idx="3">
                  <c:v>2011-2012</c:v>
                </c:pt>
                <c:pt idx="4">
                  <c:v>2012-2013</c:v>
                </c:pt>
                <c:pt idx="5">
                  <c:v>2013-2014</c:v>
                </c:pt>
                <c:pt idx="6">
                  <c:v>2014-2015</c:v>
                </c:pt>
              </c:strCache>
            </c:strRef>
          </c:cat>
          <c:val>
            <c:numRef>
              <c:f>'IC8'!$B$18:$H$18</c:f>
              <c:numCache>
                <c:formatCode>General</c:formatCode>
                <c:ptCount val="7"/>
                <c:pt idx="0">
                  <c:v>1</c:v>
                </c:pt>
                <c:pt idx="1">
                  <c:v>1</c:v>
                </c:pt>
                <c:pt idx="2">
                  <c:v>1</c:v>
                </c:pt>
                <c:pt idx="3">
                  <c:v>2</c:v>
                </c:pt>
                <c:pt idx="4">
                  <c:v>2</c:v>
                </c:pt>
                <c:pt idx="5">
                  <c:v>3</c:v>
                </c:pt>
                <c:pt idx="6">
                  <c:v>2</c:v>
                </c:pt>
              </c:numCache>
            </c:numRef>
          </c:val>
        </c:ser>
        <c:axId val="58677120"/>
        <c:axId val="58679296"/>
      </c:barChart>
      <c:lineChart>
        <c:grouping val="standard"/>
        <c:ser>
          <c:idx val="0"/>
          <c:order val="1"/>
          <c:tx>
            <c:strRef>
              <c:f>'IC8'!$A$19</c:f>
              <c:strCache>
                <c:ptCount val="1"/>
                <c:pt idx="0">
                  <c:v>Alumnes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'IC8'!$B$17:$H$17</c:f>
              <c:strCache>
                <c:ptCount val="7"/>
                <c:pt idx="0">
                  <c:v>2008-2009</c:v>
                </c:pt>
                <c:pt idx="1">
                  <c:v>2009-2010</c:v>
                </c:pt>
                <c:pt idx="2">
                  <c:v>2010-2011</c:v>
                </c:pt>
                <c:pt idx="3">
                  <c:v>2011-2012</c:v>
                </c:pt>
                <c:pt idx="4">
                  <c:v>2012-2013</c:v>
                </c:pt>
                <c:pt idx="5">
                  <c:v>2013-2014</c:v>
                </c:pt>
                <c:pt idx="6">
                  <c:v>2014-2015</c:v>
                </c:pt>
              </c:strCache>
            </c:strRef>
          </c:cat>
          <c:val>
            <c:numRef>
              <c:f>'IC8'!$B$19:$H$19</c:f>
              <c:numCache>
                <c:formatCode>General</c:formatCode>
                <c:ptCount val="7"/>
                <c:pt idx="0">
                  <c:v>16</c:v>
                </c:pt>
                <c:pt idx="1">
                  <c:v>16</c:v>
                </c:pt>
                <c:pt idx="2" formatCode="0">
                  <c:v>16</c:v>
                </c:pt>
                <c:pt idx="3" formatCode="0">
                  <c:v>26</c:v>
                </c:pt>
                <c:pt idx="4">
                  <c:v>26</c:v>
                </c:pt>
                <c:pt idx="5">
                  <c:v>28</c:v>
                </c:pt>
                <c:pt idx="6">
                  <c:v>20</c:v>
                </c:pt>
              </c:numCache>
            </c:numRef>
          </c:val>
        </c:ser>
        <c:marker val="1"/>
        <c:axId val="58680832"/>
        <c:axId val="58682368"/>
      </c:lineChart>
      <c:catAx>
        <c:axId val="58677120"/>
        <c:scaling>
          <c:orientation val="minMax"/>
        </c:scaling>
        <c:axPos val="b"/>
        <c:numFmt formatCode="General" sourceLinked="1"/>
        <c:majorTickMark val="cross"/>
        <c:tickLblPos val="nextTo"/>
        <c:spPr>
          <a:ln w="3175">
            <a:solidFill>
              <a:srgbClr val="000000"/>
            </a:solidFill>
            <a:prstDash val="solid"/>
          </a:ln>
        </c:spPr>
        <c:txPr>
          <a:bodyPr rot="-1680000" vert="horz"/>
          <a:lstStyle/>
          <a:p>
            <a:pPr>
              <a:defRPr sz="1000" b="0" i="0" u="none" strike="noStrike" baseline="0">
                <a:solidFill>
                  <a:srgbClr val="000000"/>
                </a:solidFill>
                <a:latin typeface="Arial Narrow" pitchFamily="34" charset="0"/>
                <a:ea typeface="Arial"/>
                <a:cs typeface="Arial"/>
              </a:defRPr>
            </a:pPr>
            <a:endParaRPr lang="es-ES"/>
          </a:p>
        </c:txPr>
        <c:crossAx val="58679296"/>
        <c:crosses val="autoZero"/>
        <c:lblAlgn val="ctr"/>
        <c:lblOffset val="100"/>
        <c:tickLblSkip val="1"/>
        <c:tickMarkSkip val="1"/>
      </c:catAx>
      <c:valAx>
        <c:axId val="58679296"/>
        <c:scaling>
          <c:orientation val="minMax"/>
        </c:scaling>
        <c:axPos val="l"/>
        <c:majorGridlines>
          <c:spPr>
            <a:ln w="3175">
              <a:solidFill>
                <a:srgbClr val="000000"/>
              </a:solidFill>
              <a:prstDash val="solid"/>
            </a:ln>
          </c:spPr>
        </c:majorGridlines>
        <c:numFmt formatCode="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8677120"/>
        <c:crosses val="autoZero"/>
        <c:crossBetween val="between"/>
      </c:valAx>
      <c:catAx>
        <c:axId val="58680832"/>
        <c:scaling>
          <c:orientation val="minMax"/>
        </c:scaling>
        <c:delete val="1"/>
        <c:axPos val="b"/>
        <c:tickLblPos val="none"/>
        <c:crossAx val="58682368"/>
        <c:crosses val="autoZero"/>
        <c:lblAlgn val="ctr"/>
        <c:lblOffset val="100"/>
      </c:catAx>
      <c:valAx>
        <c:axId val="58682368"/>
        <c:scaling>
          <c:orientation val="minMax"/>
        </c:scaling>
        <c:delete val="1"/>
        <c:axPos val="l"/>
        <c:numFmt formatCode="General" sourceLinked="1"/>
        <c:tickLblPos val="none"/>
        <c:crossAx val="58680832"/>
        <c:crosses val="autoZero"/>
        <c:crossBetween val="between"/>
      </c:valAx>
      <c:spPr>
        <a:solidFill>
          <a:srgbClr val="FFFFFF"/>
        </a:solidFill>
        <a:ln w="12700">
          <a:solidFill>
            <a:srgbClr val="808080"/>
          </a:solidFill>
          <a:prstDash val="solid"/>
        </a:ln>
      </c:spPr>
    </c:plotArea>
    <c:legend>
      <c:legendPos val="r"/>
      <c:layout>
        <c:manualLayout>
          <c:xMode val="edge"/>
          <c:yMode val="edge"/>
          <c:x val="0.77606967159066464"/>
          <c:y val="0.42353002000519879"/>
          <c:w val="0.2102567612459289"/>
          <c:h val="0.14117667333506617"/>
        </c:manualLayout>
      </c:layout>
      <c:spPr>
        <a:solidFill>
          <a:srgbClr val="FFFFFF"/>
        </a:solidFill>
        <a:ln w="25400">
          <a:noFill/>
        </a:ln>
      </c:spPr>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oddHeader>&amp;A</c:oddHeader>
      <c:oddFooter>Page &amp;P</c:oddFooter>
    </c:headerFooter>
    <c:pageMargins b="1" l="0.75000000000000355" r="0.750000000000003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2000">
                <a:latin typeface="Arial Narrow" pitchFamily="34" charset="0"/>
                <a:cs typeface="Arial" pitchFamily="34" charset="0"/>
              </a:rPr>
              <a:t>IC8. Cursos de formació municipal</a:t>
            </a:r>
            <a:endParaRPr lang="en-US" sz="4800">
              <a:latin typeface="Arial Narrow" pitchFamily="34" charset="0"/>
            </a:endParaRPr>
          </a:p>
        </c:rich>
      </c:tx>
      <c:layout>
        <c:manualLayout>
          <c:xMode val="edge"/>
          <c:yMode val="edge"/>
          <c:x val="0.16969187675070027"/>
          <c:y val="1.6112789526686811E-2"/>
        </c:manualLayout>
      </c:layout>
      <c:spPr>
        <a:noFill/>
        <a:ln w="25400">
          <a:noFill/>
        </a:ln>
      </c:spPr>
    </c:title>
    <c:plotArea>
      <c:layout>
        <c:manualLayout>
          <c:layoutTarget val="inner"/>
          <c:xMode val="edge"/>
          <c:yMode val="edge"/>
          <c:x val="0.10807560651876692"/>
          <c:y val="0.14392388451443724"/>
          <c:w val="0.65265950121254246"/>
          <c:h val="0.60260352872557665"/>
        </c:manualLayout>
      </c:layout>
      <c:lineChart>
        <c:grouping val="standard"/>
        <c:ser>
          <c:idx val="0"/>
          <c:order val="0"/>
          <c:tx>
            <c:strRef>
              <c:f>'IC8'!$A$53</c:f>
              <c:strCache>
                <c:ptCount val="1"/>
                <c:pt idx="0">
                  <c:v>% Població formant-se</c:v>
                </c:pt>
              </c:strCache>
            </c:strRef>
          </c:tx>
          <c:cat>
            <c:strRef>
              <c:f>'IC8'!$B$50:$H$50</c:f>
              <c:strCache>
                <c:ptCount val="7"/>
                <c:pt idx="0">
                  <c:v>2008-2009</c:v>
                </c:pt>
                <c:pt idx="1">
                  <c:v>2009-2010</c:v>
                </c:pt>
                <c:pt idx="2">
                  <c:v>2010-2011</c:v>
                </c:pt>
                <c:pt idx="3">
                  <c:v>2011-2012</c:v>
                </c:pt>
                <c:pt idx="4">
                  <c:v>2012-2013</c:v>
                </c:pt>
                <c:pt idx="5">
                  <c:v>2013-2014</c:v>
                </c:pt>
                <c:pt idx="6">
                  <c:v>2014-2015</c:v>
                </c:pt>
              </c:strCache>
            </c:strRef>
          </c:cat>
          <c:val>
            <c:numRef>
              <c:f>'IC8'!$B$53:$H$53</c:f>
              <c:numCache>
                <c:formatCode>0.00%</c:formatCode>
                <c:ptCount val="7"/>
                <c:pt idx="0">
                  <c:v>3.4071550255536627E-3</c:v>
                </c:pt>
                <c:pt idx="1">
                  <c:v>3.3277870216306157E-3</c:v>
                </c:pt>
                <c:pt idx="2">
                  <c:v>3.2653061224489797E-3</c:v>
                </c:pt>
                <c:pt idx="3">
                  <c:v>5.2461662631154158E-3</c:v>
                </c:pt>
                <c:pt idx="4">
                  <c:v>5.2899287894201423E-3</c:v>
                </c:pt>
                <c:pt idx="5">
                  <c:v>5.6100981767180924E-3</c:v>
                </c:pt>
                <c:pt idx="6">
                  <c:v>4.048582995951417E-3</c:v>
                </c:pt>
              </c:numCache>
            </c:numRef>
          </c:val>
        </c:ser>
        <c:marker val="1"/>
        <c:axId val="58710656"/>
        <c:axId val="58712448"/>
      </c:lineChart>
      <c:catAx>
        <c:axId val="58710656"/>
        <c:scaling>
          <c:orientation val="minMax"/>
        </c:scaling>
        <c:axPos val="b"/>
        <c:numFmt formatCode="General" sourceLinked="1"/>
        <c:tickLblPos val="nextTo"/>
        <c:txPr>
          <a:bodyPr rot="-1680000"/>
          <a:lstStyle/>
          <a:p>
            <a:pPr>
              <a:defRPr>
                <a:latin typeface="Arial Narrow" pitchFamily="34" charset="0"/>
              </a:defRPr>
            </a:pPr>
            <a:endParaRPr lang="es-ES"/>
          </a:p>
        </c:txPr>
        <c:crossAx val="58712448"/>
        <c:crosses val="autoZero"/>
        <c:auto val="1"/>
        <c:lblAlgn val="ctr"/>
        <c:lblOffset val="100"/>
      </c:catAx>
      <c:valAx>
        <c:axId val="58712448"/>
        <c:scaling>
          <c:orientation val="minMax"/>
        </c:scaling>
        <c:axPos val="l"/>
        <c:majorGridlines/>
        <c:numFmt formatCode="0.00%" sourceLinked="1"/>
        <c:tickLblPos val="nextTo"/>
        <c:txPr>
          <a:bodyPr/>
          <a:lstStyle/>
          <a:p>
            <a:pPr>
              <a:defRPr>
                <a:latin typeface="Arial Narrow" pitchFamily="34" charset="0"/>
              </a:defRPr>
            </a:pPr>
            <a:endParaRPr lang="es-ES"/>
          </a:p>
        </c:txPr>
        <c:crossAx val="58710656"/>
        <c:crosses val="autoZero"/>
        <c:crossBetween val="between"/>
      </c:valAx>
      <c:spPr>
        <a:ln>
          <a:solidFill>
            <a:srgbClr val="000000"/>
          </a:solidFill>
        </a:ln>
      </c:spPr>
    </c:plotArea>
    <c:legend>
      <c:legendPos val="r"/>
      <c:layout>
        <c:manualLayout>
          <c:xMode val="edge"/>
          <c:yMode val="edge"/>
          <c:x val="0.77636432560753343"/>
          <c:y val="0.35530135669624807"/>
          <c:w val="0.21636382844800114"/>
          <c:h val="0.16045867721766038"/>
        </c:manualLayout>
      </c:layout>
      <c:txPr>
        <a:bodyPr/>
        <a:lstStyle/>
        <a:p>
          <a:pPr>
            <a:defRPr>
              <a:latin typeface="Arial Narrow" pitchFamily="34" charset="0"/>
            </a:defRPr>
          </a:pPr>
          <a:endParaRPr lang="es-ES"/>
        </a:p>
      </c:txPr>
    </c:legend>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IC9. DENUNCIES</a:t>
            </a:r>
          </a:p>
        </c:rich>
      </c:tx>
      <c:layout/>
    </c:title>
    <c:plotArea>
      <c:layout>
        <c:manualLayout>
          <c:layoutTarget val="inner"/>
          <c:xMode val="edge"/>
          <c:yMode val="edge"/>
          <c:x val="8.4759842169282493E-2"/>
          <c:y val="0.10652998085384256"/>
          <c:w val="0.72462705996810273"/>
          <c:h val="0.75779654354799864"/>
        </c:manualLayout>
      </c:layout>
      <c:lineChart>
        <c:grouping val="standard"/>
        <c:ser>
          <c:idx val="0"/>
          <c:order val="0"/>
          <c:tx>
            <c:strRef>
              <c:f>'IC9'!$A$17</c:f>
              <c:strCache>
                <c:ptCount val="1"/>
                <c:pt idx="0">
                  <c:v>Trànsit</c:v>
                </c:pt>
              </c:strCache>
            </c:strRef>
          </c:tx>
          <c:cat>
            <c:numRef>
              <c:f>'IC9'!$F$16:$H$16</c:f>
              <c:numCache>
                <c:formatCode>General</c:formatCode>
                <c:ptCount val="3"/>
                <c:pt idx="0">
                  <c:v>2012</c:v>
                </c:pt>
                <c:pt idx="1">
                  <c:v>2013</c:v>
                </c:pt>
                <c:pt idx="2">
                  <c:v>2014</c:v>
                </c:pt>
              </c:numCache>
            </c:numRef>
          </c:cat>
          <c:val>
            <c:numRef>
              <c:f>'IC9'!$F$17:$H$17</c:f>
              <c:numCache>
                <c:formatCode>General</c:formatCode>
                <c:ptCount val="3"/>
                <c:pt idx="0">
                  <c:v>230</c:v>
                </c:pt>
                <c:pt idx="1">
                  <c:v>287</c:v>
                </c:pt>
                <c:pt idx="2">
                  <c:v>142</c:v>
                </c:pt>
              </c:numCache>
            </c:numRef>
          </c:val>
        </c:ser>
        <c:ser>
          <c:idx val="1"/>
          <c:order val="1"/>
          <c:tx>
            <c:strRef>
              <c:f>'IC9'!$A$18</c:f>
              <c:strCache>
                <c:ptCount val="1"/>
                <c:pt idx="0">
                  <c:v>Robatoris</c:v>
                </c:pt>
              </c:strCache>
            </c:strRef>
          </c:tx>
          <c:cat>
            <c:numRef>
              <c:f>'IC9'!$F$16:$H$16</c:f>
              <c:numCache>
                <c:formatCode>General</c:formatCode>
                <c:ptCount val="3"/>
                <c:pt idx="0">
                  <c:v>2012</c:v>
                </c:pt>
                <c:pt idx="1">
                  <c:v>2013</c:v>
                </c:pt>
                <c:pt idx="2">
                  <c:v>2014</c:v>
                </c:pt>
              </c:numCache>
            </c:numRef>
          </c:cat>
          <c:val>
            <c:numRef>
              <c:f>'IC9'!$F$18:$H$18</c:f>
              <c:numCache>
                <c:formatCode>0</c:formatCode>
                <c:ptCount val="3"/>
                <c:pt idx="0">
                  <c:v>4</c:v>
                </c:pt>
                <c:pt idx="1">
                  <c:v>13</c:v>
                </c:pt>
                <c:pt idx="2">
                  <c:v>15</c:v>
                </c:pt>
              </c:numCache>
            </c:numRef>
          </c:val>
        </c:ser>
        <c:ser>
          <c:idx val="2"/>
          <c:order val="2"/>
          <c:tx>
            <c:strRef>
              <c:f>'IC9'!$A$19</c:f>
              <c:strCache>
                <c:ptCount val="1"/>
                <c:pt idx="0">
                  <c:v>Renous</c:v>
                </c:pt>
              </c:strCache>
            </c:strRef>
          </c:tx>
          <c:cat>
            <c:numRef>
              <c:f>'IC9'!$F$16:$H$16</c:f>
              <c:numCache>
                <c:formatCode>General</c:formatCode>
                <c:ptCount val="3"/>
                <c:pt idx="0">
                  <c:v>2012</c:v>
                </c:pt>
                <c:pt idx="1">
                  <c:v>2013</c:v>
                </c:pt>
                <c:pt idx="2">
                  <c:v>2014</c:v>
                </c:pt>
              </c:numCache>
            </c:numRef>
          </c:cat>
          <c:val>
            <c:numRef>
              <c:f>'IC9'!$F$19:$H$19</c:f>
              <c:numCache>
                <c:formatCode>General</c:formatCode>
                <c:ptCount val="3"/>
                <c:pt idx="0">
                  <c:v>5</c:v>
                </c:pt>
                <c:pt idx="1">
                  <c:v>1</c:v>
                </c:pt>
                <c:pt idx="2">
                  <c:v>0</c:v>
                </c:pt>
              </c:numCache>
            </c:numRef>
          </c:val>
        </c:ser>
        <c:ser>
          <c:idx val="3"/>
          <c:order val="3"/>
          <c:tx>
            <c:strRef>
              <c:f>'IC9'!$A$20</c:f>
              <c:strCache>
                <c:ptCount val="1"/>
                <c:pt idx="0">
                  <c:v>Agressió física</c:v>
                </c:pt>
              </c:strCache>
            </c:strRef>
          </c:tx>
          <c:cat>
            <c:numRef>
              <c:f>'IC9'!$F$16:$H$16</c:f>
              <c:numCache>
                <c:formatCode>General</c:formatCode>
                <c:ptCount val="3"/>
                <c:pt idx="0">
                  <c:v>2012</c:v>
                </c:pt>
                <c:pt idx="1">
                  <c:v>2013</c:v>
                </c:pt>
                <c:pt idx="2">
                  <c:v>2014</c:v>
                </c:pt>
              </c:numCache>
            </c:numRef>
          </c:cat>
          <c:val>
            <c:numRef>
              <c:f>'IC9'!$F$20:$H$20</c:f>
              <c:numCache>
                <c:formatCode>General</c:formatCode>
                <c:ptCount val="3"/>
                <c:pt idx="0">
                  <c:v>2</c:v>
                </c:pt>
                <c:pt idx="1">
                  <c:v>2</c:v>
                </c:pt>
                <c:pt idx="2">
                  <c:v>6</c:v>
                </c:pt>
              </c:numCache>
            </c:numRef>
          </c:val>
        </c:ser>
        <c:ser>
          <c:idx val="4"/>
          <c:order val="4"/>
          <c:tx>
            <c:strRef>
              <c:f>'IC9'!$A$21</c:f>
              <c:strCache>
                <c:ptCount val="1"/>
                <c:pt idx="0">
                  <c:v>Maltractaments</c:v>
                </c:pt>
              </c:strCache>
            </c:strRef>
          </c:tx>
          <c:cat>
            <c:numRef>
              <c:f>'IC9'!$F$16:$H$16</c:f>
              <c:numCache>
                <c:formatCode>General</c:formatCode>
                <c:ptCount val="3"/>
                <c:pt idx="0">
                  <c:v>2012</c:v>
                </c:pt>
                <c:pt idx="1">
                  <c:v>2013</c:v>
                </c:pt>
                <c:pt idx="2">
                  <c:v>2014</c:v>
                </c:pt>
              </c:numCache>
            </c:numRef>
          </c:cat>
          <c:val>
            <c:numRef>
              <c:f>'IC9'!$F$21:$H$21</c:f>
              <c:numCache>
                <c:formatCode>General</c:formatCode>
                <c:ptCount val="3"/>
                <c:pt idx="0">
                  <c:v>0</c:v>
                </c:pt>
                <c:pt idx="1">
                  <c:v>2</c:v>
                </c:pt>
                <c:pt idx="2">
                  <c:v>0</c:v>
                </c:pt>
              </c:numCache>
            </c:numRef>
          </c:val>
        </c:ser>
        <c:ser>
          <c:idx val="5"/>
          <c:order val="5"/>
          <c:tx>
            <c:strRef>
              <c:f>'IC9'!$A$22</c:f>
              <c:strCache>
                <c:ptCount val="1"/>
                <c:pt idx="0">
                  <c:v>Ordenança Cívica</c:v>
                </c:pt>
              </c:strCache>
            </c:strRef>
          </c:tx>
          <c:cat>
            <c:numRef>
              <c:f>'IC9'!$F$16:$H$16</c:f>
              <c:numCache>
                <c:formatCode>General</c:formatCode>
                <c:ptCount val="3"/>
                <c:pt idx="0">
                  <c:v>2012</c:v>
                </c:pt>
                <c:pt idx="1">
                  <c:v>2013</c:v>
                </c:pt>
                <c:pt idx="2">
                  <c:v>2014</c:v>
                </c:pt>
              </c:numCache>
            </c:numRef>
          </c:cat>
          <c:val>
            <c:numRef>
              <c:f>'IC9'!$F$22:$H$22</c:f>
              <c:numCache>
                <c:formatCode>General</c:formatCode>
                <c:ptCount val="3"/>
                <c:pt idx="0">
                  <c:v>0</c:v>
                </c:pt>
                <c:pt idx="1">
                  <c:v>18</c:v>
                </c:pt>
                <c:pt idx="2">
                  <c:v>115</c:v>
                </c:pt>
              </c:numCache>
            </c:numRef>
          </c:val>
        </c:ser>
        <c:ser>
          <c:idx val="6"/>
          <c:order val="6"/>
          <c:tx>
            <c:strRef>
              <c:f>'IC9'!$A$23</c:f>
              <c:strCache>
                <c:ptCount val="1"/>
                <c:pt idx="0">
                  <c:v>Total denúncies</c:v>
                </c:pt>
              </c:strCache>
            </c:strRef>
          </c:tx>
          <c:cat>
            <c:numRef>
              <c:f>'IC9'!$F$16:$H$16</c:f>
              <c:numCache>
                <c:formatCode>General</c:formatCode>
                <c:ptCount val="3"/>
                <c:pt idx="0">
                  <c:v>2012</c:v>
                </c:pt>
                <c:pt idx="1">
                  <c:v>2013</c:v>
                </c:pt>
                <c:pt idx="2">
                  <c:v>2014</c:v>
                </c:pt>
              </c:numCache>
            </c:numRef>
          </c:cat>
          <c:val>
            <c:numRef>
              <c:f>'IC9'!$F$23:$H$23</c:f>
              <c:numCache>
                <c:formatCode>General</c:formatCode>
                <c:ptCount val="3"/>
                <c:pt idx="0">
                  <c:v>241</c:v>
                </c:pt>
                <c:pt idx="1">
                  <c:v>323</c:v>
                </c:pt>
                <c:pt idx="2">
                  <c:v>278</c:v>
                </c:pt>
              </c:numCache>
            </c:numRef>
          </c:val>
        </c:ser>
        <c:marker val="1"/>
        <c:axId val="58745984"/>
        <c:axId val="58747520"/>
      </c:lineChart>
      <c:catAx>
        <c:axId val="58745984"/>
        <c:scaling>
          <c:orientation val="minMax"/>
        </c:scaling>
        <c:axPos val="b"/>
        <c:numFmt formatCode="General" sourceLinked="1"/>
        <c:majorTickMark val="none"/>
        <c:tickLblPos val="nextTo"/>
        <c:txPr>
          <a:bodyPr rot="-5400000" vert="horz"/>
          <a:lstStyle/>
          <a:p>
            <a:pPr>
              <a:defRPr/>
            </a:pPr>
            <a:endParaRPr lang="es-ES"/>
          </a:p>
        </c:txPr>
        <c:crossAx val="58747520"/>
        <c:crosses val="autoZero"/>
        <c:auto val="1"/>
        <c:lblAlgn val="ctr"/>
        <c:lblOffset val="100"/>
      </c:catAx>
      <c:valAx>
        <c:axId val="58747520"/>
        <c:scaling>
          <c:orientation val="minMax"/>
        </c:scaling>
        <c:axPos val="l"/>
        <c:majorGridlines/>
        <c:title>
          <c:tx>
            <c:rich>
              <a:bodyPr/>
              <a:lstStyle/>
              <a:p>
                <a:pPr>
                  <a:defRPr/>
                </a:pPr>
                <a:r>
                  <a:rPr lang="es-ES"/>
                  <a:t>NOMBRE DE DENUNCIES</a:t>
                </a:r>
              </a:p>
            </c:rich>
          </c:tx>
          <c:layout/>
        </c:title>
        <c:numFmt formatCode="General" sourceLinked="1"/>
        <c:majorTickMark val="none"/>
        <c:tickLblPos val="nextTo"/>
        <c:crossAx val="58745984"/>
        <c:crosses val="autoZero"/>
        <c:crossBetween val="between"/>
      </c:valAx>
    </c:plotArea>
    <c:legend>
      <c:legendPos val="r"/>
      <c:layout>
        <c:manualLayout>
          <c:xMode val="edge"/>
          <c:yMode val="edge"/>
          <c:x val="0.83195892575039498"/>
          <c:y val="0.34338780765611848"/>
          <c:w val="0.16172195892575034"/>
          <c:h val="0.40434086069430025"/>
        </c:manualLayout>
      </c:layout>
    </c:legend>
    <c:plotVisOnly val="1"/>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IC10. Nombre d'habitatges amb accés a internet </a:t>
            </a:r>
          </a:p>
        </c:rich>
      </c:tx>
      <c:layout>
        <c:manualLayout>
          <c:xMode val="edge"/>
          <c:yMode val="edge"/>
          <c:x val="0.15307620179764544"/>
          <c:y val="3.2425213949233651E-2"/>
        </c:manualLayout>
      </c:layout>
      <c:spPr>
        <a:noFill/>
        <a:ln w="25400">
          <a:noFill/>
        </a:ln>
      </c:spPr>
    </c:title>
    <c:plotArea>
      <c:layout>
        <c:manualLayout>
          <c:layoutTarget val="inner"/>
          <c:xMode val="edge"/>
          <c:yMode val="edge"/>
          <c:x val="0.14343040137060759"/>
          <c:y val="0.1721088841167582"/>
          <c:w val="0.69870878094697353"/>
          <c:h val="0.68909886264217701"/>
        </c:manualLayout>
      </c:layout>
      <c:barChart>
        <c:barDir val="col"/>
        <c:grouping val="clustered"/>
        <c:ser>
          <c:idx val="0"/>
          <c:order val="0"/>
          <c:tx>
            <c:strRef>
              <c:f>'IC10'!$A$22</c:f>
              <c:strCache>
                <c:ptCount val="1"/>
                <c:pt idx="0">
                  <c:v>% </c:v>
                </c:pt>
              </c:strCache>
            </c:strRef>
          </c:tx>
          <c:cat>
            <c:numRef>
              <c:f>'IC10'!$B$19:$F$19</c:f>
              <c:numCache>
                <c:formatCode>General</c:formatCode>
                <c:ptCount val="5"/>
                <c:pt idx="0">
                  <c:v>2008</c:v>
                </c:pt>
                <c:pt idx="1">
                  <c:v>2009</c:v>
                </c:pt>
                <c:pt idx="2">
                  <c:v>2010</c:v>
                </c:pt>
                <c:pt idx="3">
                  <c:v>2011</c:v>
                </c:pt>
                <c:pt idx="4">
                  <c:v>2012</c:v>
                </c:pt>
              </c:numCache>
            </c:numRef>
          </c:cat>
          <c:val>
            <c:numRef>
              <c:f>'IC10'!$B$22:$F$22</c:f>
              <c:numCache>
                <c:formatCode>0.00</c:formatCode>
                <c:ptCount val="5"/>
                <c:pt idx="0">
                  <c:v>59.246575342465761</c:v>
                </c:pt>
                <c:pt idx="1">
                  <c:v>68.975332068311189</c:v>
                </c:pt>
                <c:pt idx="2">
                  <c:v>63.975734951003268</c:v>
                </c:pt>
                <c:pt idx="3">
                  <c:v>52.897884084636615</c:v>
                </c:pt>
                <c:pt idx="4">
                  <c:v>53.438914027149323</c:v>
                </c:pt>
              </c:numCache>
            </c:numRef>
          </c:val>
        </c:ser>
        <c:axId val="58776576"/>
        <c:axId val="58864384"/>
      </c:barChart>
      <c:catAx>
        <c:axId val="5877657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864384"/>
        <c:crosses val="autoZero"/>
        <c:auto val="1"/>
        <c:lblAlgn val="ctr"/>
        <c:lblOffset val="100"/>
      </c:catAx>
      <c:valAx>
        <c:axId val="58864384"/>
        <c:scaling>
          <c:orientation val="minMax"/>
          <c:max val="100"/>
        </c:scaling>
        <c:axPos val="l"/>
        <c:majorGridlines/>
        <c:title>
          <c:tx>
            <c:rich>
              <a:bodyPr/>
              <a:lstStyle/>
              <a:p>
                <a:pPr>
                  <a:defRPr sz="1000" b="0" i="0" u="none" strike="noStrike" baseline="0">
                    <a:solidFill>
                      <a:srgbClr val="000000"/>
                    </a:solidFill>
                    <a:latin typeface="Arial Narrow" pitchFamily="34" charset="0"/>
                    <a:ea typeface="Calibri"/>
                    <a:cs typeface="Calibri"/>
                  </a:defRPr>
                </a:pPr>
                <a:r>
                  <a:rPr lang="es-ES">
                    <a:latin typeface="Arial Narrow" pitchFamily="34" charset="0"/>
                  </a:rPr>
                  <a:t>% llars amb internet</a:t>
                </a:r>
              </a:p>
            </c:rich>
          </c:tx>
          <c:layout/>
          <c:spPr>
            <a:noFill/>
            <a:ln w="25400">
              <a:noFill/>
            </a:ln>
          </c:spPr>
        </c:title>
        <c:numFmt formatCode="0" sourceLinked="0"/>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776576"/>
        <c:crosses val="autoZero"/>
        <c:crossBetween val="between"/>
      </c:valAx>
      <c:spPr>
        <a:noFill/>
        <a:ln w="25400">
          <a:solidFill>
            <a:sysClr val="windowText" lastClr="000000"/>
          </a:solidFill>
        </a:ln>
      </c:spPr>
    </c:plotArea>
    <c:legend>
      <c:legendPos val="r"/>
      <c:layout>
        <c:manualLayout>
          <c:xMode val="edge"/>
          <c:yMode val="edge"/>
          <c:x val="0.85578747628084006"/>
          <c:y val="0.41666820796419485"/>
          <c:w val="0.11385199240986633"/>
          <c:h val="9.0909427192187545E-2"/>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IC11. Despesa municipal social i ambiental</a:t>
            </a:r>
          </a:p>
        </c:rich>
      </c:tx>
      <c:layout>
        <c:manualLayout>
          <c:xMode val="edge"/>
          <c:yMode val="edge"/>
          <c:x val="0.19639496355202257"/>
          <c:y val="4.1666666666666664E-2"/>
        </c:manualLayout>
      </c:layout>
      <c:spPr>
        <a:noFill/>
        <a:ln w="25400">
          <a:noFill/>
        </a:ln>
      </c:spPr>
    </c:title>
    <c:view3D>
      <c:depthPercent val="100"/>
      <c:rAngAx val="1"/>
    </c:view3D>
    <c:sideWall>
      <c:spPr>
        <a:ln>
          <a:solidFill>
            <a:schemeClr val="tx1"/>
          </a:solidFill>
        </a:ln>
      </c:spPr>
    </c:sideWall>
    <c:backWall>
      <c:spPr>
        <a:ln>
          <a:solidFill>
            <a:schemeClr val="tx1"/>
          </a:solidFill>
        </a:ln>
      </c:spPr>
    </c:backWall>
    <c:plotArea>
      <c:layout>
        <c:manualLayout>
          <c:layoutTarget val="inner"/>
          <c:xMode val="edge"/>
          <c:yMode val="edge"/>
          <c:x val="0.13255074191423283"/>
          <c:y val="0.18029219798852594"/>
          <c:w val="0.62042318268864505"/>
          <c:h val="0.7086646981627297"/>
        </c:manualLayout>
      </c:layout>
      <c:bar3DChart>
        <c:barDir val="col"/>
        <c:grouping val="clustered"/>
        <c:ser>
          <c:idx val="0"/>
          <c:order val="0"/>
          <c:tx>
            <c:strRef>
              <c:f>'IC11'!$A$22</c:f>
              <c:strCache>
                <c:ptCount val="1"/>
                <c:pt idx="0">
                  <c:v>Total pressupost (medi ambient i assumptes socials)</c:v>
                </c:pt>
              </c:strCache>
            </c:strRef>
          </c:tx>
          <c:cat>
            <c:numRef>
              <c:f>'IC11'!$C$16:$E$16</c:f>
              <c:numCache>
                <c:formatCode>General</c:formatCode>
                <c:ptCount val="3"/>
                <c:pt idx="0">
                  <c:v>2013</c:v>
                </c:pt>
                <c:pt idx="1">
                  <c:v>2014</c:v>
                </c:pt>
                <c:pt idx="2">
                  <c:v>2015</c:v>
                </c:pt>
              </c:numCache>
            </c:numRef>
          </c:cat>
          <c:val>
            <c:numRef>
              <c:f>'IC11'!$C$22:$E$22</c:f>
              <c:numCache>
                <c:formatCode>#,##0.00</c:formatCode>
                <c:ptCount val="3"/>
                <c:pt idx="0">
                  <c:v>471157</c:v>
                </c:pt>
                <c:pt idx="1">
                  <c:v>520402</c:v>
                </c:pt>
                <c:pt idx="2">
                  <c:v>344421</c:v>
                </c:pt>
              </c:numCache>
            </c:numRef>
          </c:val>
        </c:ser>
        <c:shape val="box"/>
        <c:axId val="57808384"/>
        <c:axId val="57809920"/>
        <c:axId val="0"/>
      </c:bar3DChart>
      <c:catAx>
        <c:axId val="57808384"/>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7809920"/>
        <c:crosses val="autoZero"/>
        <c:auto val="1"/>
        <c:lblAlgn val="ctr"/>
        <c:lblOffset val="100"/>
      </c:catAx>
      <c:valAx>
        <c:axId val="57809920"/>
        <c:scaling>
          <c:orientation val="minMax"/>
        </c:scaling>
        <c:axPos val="l"/>
        <c:majorGridlines/>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7808384"/>
        <c:crosses val="autoZero"/>
        <c:crossBetween val="between"/>
      </c:valAx>
      <c:spPr>
        <a:noFill/>
        <a:ln w="25400">
          <a:noFill/>
        </a:ln>
      </c:spPr>
    </c:plotArea>
    <c:legend>
      <c:legendPos val="r"/>
      <c:layout>
        <c:manualLayout>
          <c:xMode val="edge"/>
          <c:yMode val="edge"/>
          <c:x val="0.75303853126606601"/>
          <c:y val="0.44444444444444442"/>
          <c:w val="0.24453280318091344"/>
          <c:h val="0.19444444444444658"/>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11. Despesa municipal social i ambiental </a:t>
            </a:r>
          </a:p>
        </c:rich>
      </c:tx>
      <c:layout>
        <c:manualLayout>
          <c:xMode val="edge"/>
          <c:yMode val="edge"/>
          <c:x val="0.19226383119433052"/>
          <c:y val="3.240740740740769E-2"/>
        </c:manualLayout>
      </c:layout>
      <c:spPr>
        <a:noFill/>
        <a:ln w="25400">
          <a:noFill/>
        </a:ln>
      </c:spPr>
    </c:title>
    <c:plotArea>
      <c:layout>
        <c:manualLayout>
          <c:layoutTarget val="inner"/>
          <c:xMode val="edge"/>
          <c:yMode val="edge"/>
          <c:x val="0.20081048234729473"/>
          <c:y val="0.21537996346947871"/>
          <c:w val="0.54821416476165508"/>
          <c:h val="0.7086646981627297"/>
        </c:manualLayout>
      </c:layout>
      <c:lineChart>
        <c:grouping val="standard"/>
        <c:ser>
          <c:idx val="0"/>
          <c:order val="0"/>
          <c:tx>
            <c:strRef>
              <c:f>'IC11'!$A$24</c:f>
              <c:strCache>
                <c:ptCount val="1"/>
                <c:pt idx="0">
                  <c:v>% destinat a medi ambient i assumptes socials</c:v>
                </c:pt>
              </c:strCache>
            </c:strRef>
          </c:tx>
          <c:cat>
            <c:numRef>
              <c:f>'IC11'!$C$16:$E$16</c:f>
              <c:numCache>
                <c:formatCode>General</c:formatCode>
                <c:ptCount val="3"/>
                <c:pt idx="0">
                  <c:v>2013</c:v>
                </c:pt>
                <c:pt idx="1">
                  <c:v>2014</c:v>
                </c:pt>
                <c:pt idx="2">
                  <c:v>2015</c:v>
                </c:pt>
              </c:numCache>
            </c:numRef>
          </c:cat>
          <c:val>
            <c:numRef>
              <c:f>'IC11'!$C$24:$E$24</c:f>
              <c:numCache>
                <c:formatCode>#,##0.00</c:formatCode>
                <c:ptCount val="3"/>
                <c:pt idx="0">
                  <c:v>11.325803172729684</c:v>
                </c:pt>
                <c:pt idx="1">
                  <c:v>11.648618629559701</c:v>
                </c:pt>
                <c:pt idx="2">
                  <c:v>8.3423266035119514</c:v>
                </c:pt>
              </c:numCache>
            </c:numRef>
          </c:val>
        </c:ser>
        <c:marker val="1"/>
        <c:axId val="57821824"/>
        <c:axId val="57864576"/>
      </c:lineChart>
      <c:catAx>
        <c:axId val="57821824"/>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7864576"/>
        <c:crosses val="autoZero"/>
        <c:auto val="1"/>
        <c:lblAlgn val="ctr"/>
        <c:lblOffset val="100"/>
      </c:catAx>
      <c:valAx>
        <c:axId val="57864576"/>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 pressupost </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7821824"/>
        <c:crosses val="autoZero"/>
        <c:crossBetween val="between"/>
      </c:valAx>
      <c:spPr>
        <a:ln>
          <a:solidFill>
            <a:sysClr val="windowText" lastClr="000000"/>
          </a:solidFill>
        </a:ln>
      </c:spPr>
    </c:plotArea>
    <c:legend>
      <c:legendPos val="r"/>
      <c:layout>
        <c:manualLayout>
          <c:xMode val="edge"/>
          <c:yMode val="edge"/>
          <c:x val="0.76044105381769023"/>
          <c:y val="0.38070513115685156"/>
          <c:w val="0.21866083860140081"/>
          <c:h val="0.26967009332166963"/>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4"/>
  <c:chart>
    <c:title>
      <c:tx>
        <c:rich>
          <a:bodyPr/>
          <a:lstStyle/>
          <a:p>
            <a:pPr>
              <a:defRPr/>
            </a:pPr>
            <a:r>
              <a:rPr lang="es-ES" sz="2000">
                <a:latin typeface="Arial Narrow" pitchFamily="34" charset="0"/>
              </a:rPr>
              <a:t>IC2. Ràtio de dependència </a:t>
            </a:r>
          </a:p>
        </c:rich>
      </c:tx>
    </c:title>
    <c:plotArea>
      <c:layout/>
      <c:lineChart>
        <c:grouping val="standard"/>
        <c:ser>
          <c:idx val="0"/>
          <c:order val="0"/>
          <c:tx>
            <c:v>ratio</c:v>
          </c:tx>
          <c:cat>
            <c:numRef>
              <c:f>('IC2'!$B$18:$J$18,'IC2'!$B$24:$C$24)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('IC2'!$B$23:$J$23,'IC2'!$B$29:$C$29)</c:f>
              <c:numCache>
                <c:formatCode>#,##0.00</c:formatCode>
                <c:ptCount val="11"/>
                <c:pt idx="0">
                  <c:v>50.656077348066297</c:v>
                </c:pt>
                <c:pt idx="1">
                  <c:v>49.213257448945427</c:v>
                </c:pt>
                <c:pt idx="2">
                  <c:v>48.223019237039452</c:v>
                </c:pt>
                <c:pt idx="3">
                  <c:v>47.817776361898694</c:v>
                </c:pt>
                <c:pt idx="4">
                  <c:v>47.348603702541574</c:v>
                </c:pt>
                <c:pt idx="5">
                  <c:v>47.213717085119413</c:v>
                </c:pt>
                <c:pt idx="6">
                  <c:v>47.857573928786962</c:v>
                </c:pt>
                <c:pt idx="7" formatCode="0.00">
                  <c:v>48.964896489648964</c:v>
                </c:pt>
                <c:pt idx="8" formatCode="0.00">
                  <c:v>50.213936430317851</c:v>
                </c:pt>
                <c:pt idx="9" formatCode="0.00">
                  <c:v>49.924902373085011</c:v>
                </c:pt>
                <c:pt idx="10" formatCode="0.00">
                  <c:v>50.151975683890583</c:v>
                </c:pt>
              </c:numCache>
            </c:numRef>
          </c:val>
          <c:smooth val="1"/>
        </c:ser>
        <c:marker val="1"/>
        <c:axId val="115624576"/>
        <c:axId val="105087360"/>
      </c:lineChart>
      <c:catAx>
        <c:axId val="115624576"/>
        <c:scaling>
          <c:orientation val="minMax"/>
        </c:scaling>
        <c:axPos val="b"/>
        <c:numFmt formatCode="General" sourceLinked="1"/>
        <c:majorTickMark val="none"/>
        <c:tickLblPos val="nextTo"/>
        <c:txPr>
          <a:bodyPr rot="-5400000" vert="horz"/>
          <a:lstStyle/>
          <a:p>
            <a:pPr>
              <a:defRPr sz="1000">
                <a:latin typeface="Arial Narrow" pitchFamily="34" charset="0"/>
              </a:defRPr>
            </a:pPr>
            <a:endParaRPr lang="es-ES"/>
          </a:p>
        </c:txPr>
        <c:crossAx val="105087360"/>
        <c:crossesAt val="0"/>
        <c:auto val="1"/>
        <c:lblAlgn val="ctr"/>
        <c:lblOffset val="100"/>
        <c:tickLblSkip val="1"/>
        <c:tickMarkSkip val="1"/>
      </c:catAx>
      <c:valAx>
        <c:axId val="105087360"/>
        <c:scaling>
          <c:orientation val="minMax"/>
          <c:max val="60"/>
          <c:min val="0"/>
        </c:scaling>
        <c:axPos val="l"/>
        <c:majorGridlines/>
        <c:title>
          <c:tx>
            <c:rich>
              <a:bodyPr/>
              <a:lstStyle/>
              <a:p>
                <a:pPr>
                  <a:defRPr sz="1000">
                    <a:latin typeface="Arial Narrow" pitchFamily="34" charset="0"/>
                  </a:defRPr>
                </a:pPr>
                <a:r>
                  <a:rPr lang="es-ES" sz="1000">
                    <a:latin typeface="Arial Narrow" pitchFamily="34" charset="0"/>
                  </a:rPr>
                  <a:t>%</a:t>
                </a:r>
              </a:p>
            </c:rich>
          </c:tx>
        </c:title>
        <c:numFmt formatCode="#,##0.00" sourceLinked="1"/>
        <c:majorTickMark val="none"/>
        <c:tickLblPos val="nextTo"/>
        <c:txPr>
          <a:bodyPr rot="0" vert="horz"/>
          <a:lstStyle/>
          <a:p>
            <a:pPr>
              <a:defRPr sz="1000">
                <a:latin typeface="Arial Narrow" pitchFamily="34" charset="0"/>
              </a:defRPr>
            </a:pPr>
            <a:endParaRPr lang="es-ES"/>
          </a:p>
        </c:txPr>
        <c:crossAx val="115624576"/>
        <c:crosses val="autoZero"/>
        <c:crossBetween val="between"/>
      </c:valAx>
    </c:plotArea>
    <c:legend>
      <c:legendPos val="r"/>
      <c:txPr>
        <a:bodyPr/>
        <a:lstStyle/>
        <a:p>
          <a:pPr>
            <a:defRPr sz="1000">
              <a:latin typeface="Arial Narrow" pitchFamily="34" charset="0"/>
            </a:defRPr>
          </a:pPr>
          <a:endParaRPr lang="es-ES"/>
        </a:p>
      </c:txPr>
    </c:legend>
    <c:plotVisOnly val="1"/>
    <c:dispBlanksAs val="gap"/>
  </c:chart>
  <c:printSettings>
    <c:headerFooter alignWithMargins="0"/>
    <c:pageMargins b="1" l="0.750000000000004" r="0.750000000000004" t="1" header="0" footer="0"/>
    <c:pageSetup paperSize="9" orientation="landscape" verticalDpi="120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IC12. Índex d'estacionalitat turística (mensual)</a:t>
            </a:r>
          </a:p>
        </c:rich>
      </c:tx>
      <c:layout>
        <c:manualLayout>
          <c:xMode val="edge"/>
          <c:yMode val="edge"/>
          <c:x val="0.22251737653252354"/>
          <c:y val="2.8268485983226038E-2"/>
        </c:manualLayout>
      </c:layout>
      <c:spPr>
        <a:noFill/>
        <a:ln w="25400">
          <a:noFill/>
        </a:ln>
      </c:spPr>
    </c:title>
    <c:plotArea>
      <c:layout>
        <c:manualLayout>
          <c:layoutTarget val="inner"/>
          <c:xMode val="edge"/>
          <c:yMode val="edge"/>
          <c:x val="0.11867652298720877"/>
          <c:y val="0.11984097576038302"/>
          <c:w val="0.70980021378781155"/>
          <c:h val="0.63807684816783061"/>
        </c:manualLayout>
      </c:layout>
      <c:lineChart>
        <c:grouping val="standard"/>
        <c:ser>
          <c:idx val="0"/>
          <c:order val="0"/>
          <c:tx>
            <c:strRef>
              <c:f>'IC12'!$B$17</c:f>
              <c:strCache>
                <c:ptCount val="1"/>
                <c:pt idx="0">
                  <c:v>2003</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'IC12'!$B$18:$B$29</c:f>
              <c:numCache>
                <c:formatCode>General</c:formatCode>
                <c:ptCount val="12"/>
              </c:numCache>
            </c:numRef>
          </c:val>
        </c:ser>
        <c:ser>
          <c:idx val="1"/>
          <c:order val="1"/>
          <c:tx>
            <c:strRef>
              <c:f>'IC12'!$C$17</c:f>
              <c:strCache>
                <c:ptCount val="1"/>
                <c:pt idx="0">
                  <c:v>2004</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'IC12'!$C$18:$C$29</c:f>
              <c:numCache>
                <c:formatCode>General</c:formatCode>
                <c:ptCount val="12"/>
              </c:numCache>
            </c:numRef>
          </c:val>
        </c:ser>
        <c:ser>
          <c:idx val="2"/>
          <c:order val="2"/>
          <c:tx>
            <c:strRef>
              <c:f>'IC12'!$D$17</c:f>
              <c:strCache>
                <c:ptCount val="1"/>
                <c:pt idx="0">
                  <c:v>2005</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'IC12'!$D$18:$D$29</c:f>
              <c:numCache>
                <c:formatCode>General</c:formatCode>
                <c:ptCount val="12"/>
              </c:numCache>
            </c:numRef>
          </c:val>
        </c:ser>
        <c:ser>
          <c:idx val="3"/>
          <c:order val="3"/>
          <c:tx>
            <c:strRef>
              <c:f>'IC12'!$E$17</c:f>
              <c:strCache>
                <c:ptCount val="1"/>
                <c:pt idx="0">
                  <c:v>2006</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'IC12'!$E$18:$E$29</c:f>
              <c:numCache>
                <c:formatCode>General</c:formatCode>
                <c:ptCount val="12"/>
              </c:numCache>
            </c:numRef>
          </c:val>
        </c:ser>
        <c:ser>
          <c:idx val="4"/>
          <c:order val="4"/>
          <c:tx>
            <c:strRef>
              <c:f>'IC12'!$F$17</c:f>
              <c:strCache>
                <c:ptCount val="1"/>
                <c:pt idx="0">
                  <c:v>2007</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'IC12'!$F$18:$F$29</c:f>
              <c:numCache>
                <c:formatCode>General</c:formatCode>
                <c:ptCount val="12"/>
              </c:numCache>
            </c:numRef>
          </c:val>
        </c:ser>
        <c:ser>
          <c:idx val="5"/>
          <c:order val="5"/>
          <c:tx>
            <c:strRef>
              <c:f>'IC12'!$G$17</c:f>
              <c:strCache>
                <c:ptCount val="1"/>
                <c:pt idx="0">
                  <c:v>2008</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'IC12'!$G$18:$G$29</c:f>
              <c:numCache>
                <c:formatCode>General</c:formatCode>
                <c:ptCount val="12"/>
              </c:numCache>
            </c:numRef>
          </c:val>
        </c:ser>
        <c:ser>
          <c:idx val="6"/>
          <c:order val="6"/>
          <c:tx>
            <c:strRef>
              <c:f>'IC12'!$H$17</c:f>
              <c:strCache>
                <c:ptCount val="1"/>
                <c:pt idx="0">
                  <c:v>2009</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'IC12'!$H$18:$H$29</c:f>
              <c:numCache>
                <c:formatCode>General</c:formatCode>
                <c:ptCount val="12"/>
              </c:numCache>
            </c:numRef>
          </c:val>
        </c:ser>
        <c:ser>
          <c:idx val="7"/>
          <c:order val="7"/>
          <c:tx>
            <c:strRef>
              <c:f>'IC12'!$I$17</c:f>
              <c:strCache>
                <c:ptCount val="1"/>
                <c:pt idx="0">
                  <c:v>2010</c:v>
                </c:pt>
              </c:strCache>
            </c:strRef>
          </c:tx>
          <c:cat>
            <c:strRef>
              <c:f>'IC12'!$A$18:$A$29</c:f>
              <c:strCache>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Cache>
            </c:strRef>
          </c:cat>
          <c:val>
            <c:numRef>
              <c:f>'IC12'!$I$18:$I$29</c:f>
              <c:numCache>
                <c:formatCode>General</c:formatCode>
                <c:ptCount val="12"/>
              </c:numCache>
            </c:numRef>
          </c:val>
        </c:ser>
        <c:marker val="1"/>
        <c:axId val="59148544"/>
        <c:axId val="59166720"/>
      </c:lineChart>
      <c:catAx>
        <c:axId val="59148544"/>
        <c:scaling>
          <c:orientation val="minMax"/>
        </c:scaling>
        <c:axPos val="b"/>
        <c:numFmt formatCode="General" sourceLinked="1"/>
        <c:majorTickMark val="none"/>
        <c:tickLblPos val="nextTo"/>
        <c:txPr>
          <a:bodyPr rot="-2700000" vert="horz"/>
          <a:lstStyle/>
          <a:p>
            <a:pPr>
              <a:defRPr sz="1000" b="0" i="0" u="none" strike="noStrike" baseline="0">
                <a:solidFill>
                  <a:srgbClr val="000000"/>
                </a:solidFill>
                <a:latin typeface="Arial Narrow" pitchFamily="34" charset="0"/>
                <a:ea typeface="Arial"/>
                <a:cs typeface="Arial"/>
              </a:defRPr>
            </a:pPr>
            <a:endParaRPr lang="es-ES"/>
          </a:p>
        </c:txPr>
        <c:crossAx val="59166720"/>
        <c:crosses val="autoZero"/>
        <c:auto val="1"/>
        <c:lblAlgn val="ctr"/>
        <c:lblOffset val="100"/>
      </c:catAx>
      <c:valAx>
        <c:axId val="59166720"/>
        <c:scaling>
          <c:orientation val="minMax"/>
        </c:scaling>
        <c:axPos val="l"/>
        <c:majorGridlines/>
        <c:title>
          <c:tx>
            <c:rich>
              <a:bodyPr/>
              <a:lstStyle/>
              <a:p>
                <a:pPr>
                  <a:defRPr sz="900" b="1" i="0" u="none" strike="noStrike" baseline="0">
                    <a:solidFill>
                      <a:srgbClr val="000000"/>
                    </a:solidFill>
                    <a:latin typeface="Arial"/>
                    <a:ea typeface="Arial"/>
                    <a:cs typeface="Arial"/>
                  </a:defRPr>
                </a:pPr>
                <a:r>
                  <a:rPr lang="es-ES" sz="1000">
                    <a:latin typeface="Arial Narrow" pitchFamily="34" charset="0"/>
                  </a:rPr>
                  <a:t>%</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148544"/>
        <c:crosses val="autoZero"/>
        <c:crossBetween val="between"/>
      </c:valAx>
      <c:spPr>
        <a:solidFill>
          <a:schemeClr val="bg1"/>
        </a:solidFill>
        <a:ln>
          <a:solidFill>
            <a:sysClr val="windowText" lastClr="000000"/>
          </a:solidFill>
        </a:ln>
      </c:spPr>
    </c:plotArea>
    <c:legend>
      <c:legendPos val="r"/>
      <c:layout>
        <c:manualLayout>
          <c:xMode val="edge"/>
          <c:yMode val="edge"/>
          <c:x val="0.8546853103763169"/>
          <c:y val="0.13680803518175391"/>
          <c:w val="0.12810719417273594"/>
          <c:h val="0.59934948746292149"/>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IC12. Índex d'estacionalitat turística (anual)</a:t>
            </a:r>
          </a:p>
        </c:rich>
      </c:tx>
      <c:layout>
        <c:manualLayout>
          <c:xMode val="edge"/>
          <c:yMode val="edge"/>
          <c:x val="0.24008878890138741"/>
          <c:y val="2.7777745493990629E-2"/>
        </c:manualLayout>
      </c:layout>
      <c:spPr>
        <a:noFill/>
        <a:ln w="25400">
          <a:noFill/>
        </a:ln>
      </c:spPr>
    </c:title>
    <c:plotArea>
      <c:layout>
        <c:manualLayout>
          <c:layoutTarget val="inner"/>
          <c:xMode val="edge"/>
          <c:yMode val="edge"/>
          <c:x val="0.1741584301962274"/>
          <c:y val="0.15408470620139361"/>
          <c:w val="0.63022242219722535"/>
          <c:h val="0.72034703995333915"/>
        </c:manualLayout>
      </c:layout>
      <c:lineChart>
        <c:grouping val="standard"/>
        <c:ser>
          <c:idx val="0"/>
          <c:order val="0"/>
          <c:tx>
            <c:strRef>
              <c:f>'IC12'!$A$47</c:f>
              <c:strCache>
                <c:ptCount val="1"/>
                <c:pt idx="0">
                  <c:v>TOTAL  ANUAL</c:v>
                </c:pt>
              </c:strCache>
            </c:strRef>
          </c:tx>
          <c:cat>
            <c:numRef>
              <c:f>'IC12'!$B$34:$I$34</c:f>
              <c:numCache>
                <c:formatCode>General</c:formatCode>
                <c:ptCount val="8"/>
                <c:pt idx="0">
                  <c:v>2003</c:v>
                </c:pt>
                <c:pt idx="1">
                  <c:v>2004</c:v>
                </c:pt>
                <c:pt idx="2">
                  <c:v>2005</c:v>
                </c:pt>
                <c:pt idx="3">
                  <c:v>2006</c:v>
                </c:pt>
                <c:pt idx="4">
                  <c:v>2007</c:v>
                </c:pt>
                <c:pt idx="5">
                  <c:v>2008</c:v>
                </c:pt>
                <c:pt idx="6">
                  <c:v>2009</c:v>
                </c:pt>
                <c:pt idx="7">
                  <c:v>2010</c:v>
                </c:pt>
              </c:numCache>
            </c:numRef>
          </c:cat>
          <c:val>
            <c:numRef>
              <c:f>'IC12'!$B$47:$I$47</c:f>
              <c:numCache>
                <c:formatCode>0.00</c:formatCode>
                <c:ptCount val="8"/>
                <c:pt idx="0">
                  <c:v>0</c:v>
                </c:pt>
                <c:pt idx="1">
                  <c:v>0</c:v>
                </c:pt>
                <c:pt idx="2">
                  <c:v>0</c:v>
                </c:pt>
                <c:pt idx="3">
                  <c:v>0</c:v>
                </c:pt>
                <c:pt idx="4">
                  <c:v>0</c:v>
                </c:pt>
                <c:pt idx="5">
                  <c:v>0</c:v>
                </c:pt>
                <c:pt idx="6">
                  <c:v>0</c:v>
                </c:pt>
                <c:pt idx="7">
                  <c:v>0</c:v>
                </c:pt>
              </c:numCache>
            </c:numRef>
          </c:val>
        </c:ser>
        <c:marker val="1"/>
        <c:axId val="59195392"/>
        <c:axId val="59196928"/>
      </c:lineChart>
      <c:catAx>
        <c:axId val="59195392"/>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196928"/>
        <c:crosses val="autoZero"/>
        <c:auto val="1"/>
        <c:lblAlgn val="ctr"/>
        <c:lblOffset val="100"/>
      </c:catAx>
      <c:valAx>
        <c:axId val="59196928"/>
        <c:scaling>
          <c:orientation val="minMax"/>
        </c:scaling>
        <c:axPos val="l"/>
        <c:majorGridlines/>
        <c:title>
          <c:tx>
            <c:rich>
              <a:bodyPr/>
              <a:lstStyle/>
              <a:p>
                <a:pPr>
                  <a:defRPr sz="900" b="1" i="0" u="none" strike="noStrike" baseline="0">
                    <a:solidFill>
                      <a:srgbClr val="000000"/>
                    </a:solidFill>
                    <a:latin typeface="Arial"/>
                    <a:ea typeface="Arial"/>
                    <a:cs typeface="Arial"/>
                  </a:defRPr>
                </a:pPr>
                <a:r>
                  <a:rPr lang="es-ES" sz="1000">
                    <a:latin typeface="Arial Narrow" pitchFamily="34" charset="0"/>
                  </a:rPr>
                  <a:t>%</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195392"/>
        <c:crosses val="autoZero"/>
        <c:crossBetween val="between"/>
      </c:valAx>
      <c:spPr>
        <a:ln>
          <a:solidFill>
            <a:sysClr val="windowText" lastClr="000000"/>
          </a:solidFill>
        </a:ln>
      </c:spPr>
    </c:plotArea>
    <c:legend>
      <c:legendPos val="r"/>
      <c:layout>
        <c:manualLayout>
          <c:xMode val="edge"/>
          <c:yMode val="edge"/>
          <c:x val="0.82666820436793953"/>
          <c:y val="0.50553596621303876"/>
          <c:w val="0.15809553217175001"/>
          <c:h val="0.10332121937200792"/>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IC13. Indicador de pressió turística</a:t>
            </a:r>
          </a:p>
        </c:rich>
      </c:tx>
      <c:spPr>
        <a:noFill/>
        <a:ln w="25400">
          <a:noFill/>
        </a:ln>
      </c:spPr>
    </c:title>
    <c:plotArea>
      <c:layout/>
      <c:barChart>
        <c:barDir val="col"/>
        <c:grouping val="clustered"/>
        <c:ser>
          <c:idx val="1"/>
          <c:order val="0"/>
          <c:tx>
            <c:strRef>
              <c:f>'IC13'!$A$23</c:f>
              <c:strCache>
                <c:ptCount val="1"/>
                <c:pt idx="0">
                  <c:v>Ptr</c:v>
                </c:pt>
              </c:strCache>
            </c:strRef>
          </c:tx>
          <c:spPr>
            <a:gradFill rotWithShape="0">
              <a:gsLst>
                <a:gs pos="0">
                  <a:srgbClr val="993366"/>
                </a:gs>
                <a:gs pos="50000">
                  <a:srgbClr val="993366">
                    <a:gamma/>
                    <a:tint val="52157"/>
                    <a:invGamma/>
                  </a:srgbClr>
                </a:gs>
                <a:gs pos="100000">
                  <a:srgbClr val="993366"/>
                </a:gs>
              </a:gsLst>
              <a:lin ang="0" scaled="1"/>
            </a:gradFill>
            <a:ln w="12700">
              <a:solidFill>
                <a:srgbClr val="000000"/>
              </a:solidFill>
              <a:prstDash val="solid"/>
            </a:ln>
          </c:spPr>
          <c:cat>
            <c:numRef>
              <c:f>('IC13'!$B$20:$J$20,'IC13'!$B$24)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('IC13'!$B$23:$J$23,'IC13'!$B$27)</c:f>
              <c:numCache>
                <c:formatCode>0.00</c:formatCode>
                <c:ptCount val="10"/>
                <c:pt idx="0">
                  <c:v>1.0084804033921613E-2</c:v>
                </c:pt>
                <c:pt idx="1">
                  <c:v>1.009647745120036E-2</c:v>
                </c:pt>
                <c:pt idx="2">
                  <c:v>1.1878574571051475E-2</c:v>
                </c:pt>
                <c:pt idx="3">
                  <c:v>1.1422413793103449E-2</c:v>
                </c:pt>
                <c:pt idx="4">
                  <c:v>1.0221465076660987E-2</c:v>
                </c:pt>
                <c:pt idx="5">
                  <c:v>1.2895174708818636E-2</c:v>
                </c:pt>
                <c:pt idx="6">
                  <c:v>1.2857142857142857E-2</c:v>
                </c:pt>
                <c:pt idx="7">
                  <c:v>1.3518966908797418E-2</c:v>
                </c:pt>
                <c:pt idx="8">
                  <c:v>1.4242115971515769E-2</c:v>
                </c:pt>
                <c:pt idx="9">
                  <c:v>1.4025245441795231E-2</c:v>
                </c:pt>
              </c:numCache>
            </c:numRef>
          </c:val>
        </c:ser>
        <c:axId val="59258752"/>
        <c:axId val="59260288"/>
      </c:barChart>
      <c:catAx>
        <c:axId val="59258752"/>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260288"/>
        <c:crosses val="autoZero"/>
        <c:auto val="1"/>
        <c:lblAlgn val="ctr"/>
        <c:lblOffset val="100"/>
        <c:tickLblSkip val="1"/>
        <c:tickMarkSkip val="1"/>
      </c:catAx>
      <c:valAx>
        <c:axId val="59260288"/>
        <c:scaling>
          <c:orientation val="minMax"/>
        </c:scaling>
        <c:axPos val="l"/>
        <c:majorGridlines>
          <c:spPr>
            <a:ln w="3175">
              <a:solidFill>
                <a:srgbClr val="000000"/>
              </a:solidFill>
              <a:prstDash val="solid"/>
            </a:ln>
          </c:spPr>
        </c:majorGridlines>
        <c:numFmt formatCode="0.00"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258752"/>
        <c:crosses val="autoZero"/>
        <c:crossBetween val="between"/>
      </c:valAx>
      <c:spPr>
        <a:solidFill>
          <a:schemeClr val="bg1"/>
        </a:solidFill>
        <a:ln w="12700">
          <a:solidFill>
            <a:srgbClr val="808080"/>
          </a:solidFill>
          <a:prstDash val="solid"/>
        </a:ln>
      </c:spPr>
    </c:plotArea>
    <c:legend>
      <c:legendPos val="r"/>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55" r="0.7500000000000035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14. Capacitat d'allotjament</a:t>
            </a:r>
          </a:p>
        </c:rich>
      </c:tx>
      <c:layout/>
      <c:spPr>
        <a:noFill/>
        <a:ln w="25400">
          <a:noFill/>
        </a:ln>
      </c:spPr>
    </c:title>
    <c:plotArea>
      <c:layout/>
      <c:barChart>
        <c:barDir val="col"/>
        <c:grouping val="clustered"/>
        <c:ser>
          <c:idx val="1"/>
          <c:order val="0"/>
          <c:tx>
            <c:strRef>
              <c:f>'IC14'!$A$23</c:f>
              <c:strCache>
                <c:ptCount val="1"/>
                <c:pt idx="0">
                  <c:v>Places turístiques</c:v>
                </c:pt>
              </c:strCache>
            </c:strRef>
          </c:tx>
          <c:spPr>
            <a:solidFill>
              <a:srgbClr val="993366"/>
            </a:solidFill>
            <a:ln w="12700">
              <a:solidFill>
                <a:srgbClr val="000000"/>
              </a:solidFill>
              <a:prstDash val="solid"/>
            </a:ln>
          </c:spPr>
          <c:cat>
            <c:numRef>
              <c:f>'IC14'!$B$22:$I$22</c:f>
              <c:numCache>
                <c:formatCode>General</c:formatCode>
                <c:ptCount val="8"/>
                <c:pt idx="0">
                  <c:v>2006</c:v>
                </c:pt>
                <c:pt idx="1">
                  <c:v>2007</c:v>
                </c:pt>
                <c:pt idx="2">
                  <c:v>2008</c:v>
                </c:pt>
                <c:pt idx="3">
                  <c:v>2009</c:v>
                </c:pt>
                <c:pt idx="4">
                  <c:v>2010</c:v>
                </c:pt>
                <c:pt idx="5">
                  <c:v>2011</c:v>
                </c:pt>
                <c:pt idx="6">
                  <c:v>2012</c:v>
                </c:pt>
                <c:pt idx="7">
                  <c:v>2013</c:v>
                </c:pt>
              </c:numCache>
            </c:numRef>
          </c:cat>
          <c:val>
            <c:numRef>
              <c:f>'IC14'!$B$23:$I$23</c:f>
              <c:numCache>
                <c:formatCode>#,##0</c:formatCode>
                <c:ptCount val="8"/>
                <c:pt idx="0">
                  <c:v>90</c:v>
                </c:pt>
                <c:pt idx="1">
                  <c:v>90</c:v>
                </c:pt>
                <c:pt idx="2">
                  <c:v>112</c:v>
                </c:pt>
                <c:pt idx="3">
                  <c:v>158</c:v>
                </c:pt>
                <c:pt idx="4">
                  <c:v>158</c:v>
                </c:pt>
                <c:pt idx="5" formatCode="General">
                  <c:v>158</c:v>
                </c:pt>
                <c:pt idx="6" formatCode="General">
                  <c:v>164</c:v>
                </c:pt>
                <c:pt idx="7" formatCode="General">
                  <c:v>164</c:v>
                </c:pt>
              </c:numCache>
            </c:numRef>
          </c:val>
        </c:ser>
        <c:ser>
          <c:idx val="0"/>
          <c:order val="1"/>
          <c:tx>
            <c:strRef>
              <c:f>'IC14'!$A$24</c:f>
              <c:strCache>
                <c:ptCount val="1"/>
                <c:pt idx="0">
                  <c:v>Places residencials</c:v>
                </c:pt>
              </c:strCache>
            </c:strRef>
          </c:tx>
          <c:spPr>
            <a:solidFill>
              <a:srgbClr val="9999FF"/>
            </a:solidFill>
            <a:ln w="12700">
              <a:solidFill>
                <a:srgbClr val="000000"/>
              </a:solidFill>
              <a:prstDash val="solid"/>
            </a:ln>
          </c:spPr>
          <c:cat>
            <c:numRef>
              <c:f>'IC14'!$B$22:$I$22</c:f>
              <c:numCache>
                <c:formatCode>General</c:formatCode>
                <c:ptCount val="8"/>
                <c:pt idx="0">
                  <c:v>2006</c:v>
                </c:pt>
                <c:pt idx="1">
                  <c:v>2007</c:v>
                </c:pt>
                <c:pt idx="2">
                  <c:v>2008</c:v>
                </c:pt>
                <c:pt idx="3">
                  <c:v>2009</c:v>
                </c:pt>
                <c:pt idx="4">
                  <c:v>2010</c:v>
                </c:pt>
                <c:pt idx="5">
                  <c:v>2011</c:v>
                </c:pt>
                <c:pt idx="6">
                  <c:v>2012</c:v>
                </c:pt>
                <c:pt idx="7">
                  <c:v>2013</c:v>
                </c:pt>
              </c:numCache>
            </c:numRef>
          </c:cat>
          <c:val>
            <c:numRef>
              <c:f>'IC14'!$B$24:$I$24</c:f>
              <c:numCache>
                <c:formatCode>#,##0</c:formatCode>
                <c:ptCount val="8"/>
                <c:pt idx="0">
                  <c:v>5714.28</c:v>
                </c:pt>
                <c:pt idx="1">
                  <c:v>5780.0599999999995</c:v>
                </c:pt>
                <c:pt idx="2">
                  <c:v>5845.84</c:v>
                </c:pt>
                <c:pt idx="3">
                  <c:v>6028.88</c:v>
                </c:pt>
                <c:pt idx="4">
                  <c:v>6128.98</c:v>
                </c:pt>
                <c:pt idx="5">
                  <c:v>6217.6399999999994</c:v>
                </c:pt>
                <c:pt idx="6">
                  <c:v>6320.5999999999995</c:v>
                </c:pt>
                <c:pt idx="7">
                  <c:v>6334.9</c:v>
                </c:pt>
              </c:numCache>
            </c:numRef>
          </c:val>
        </c:ser>
        <c:axId val="59361536"/>
        <c:axId val="59371520"/>
      </c:barChart>
      <c:lineChart>
        <c:grouping val="standard"/>
        <c:ser>
          <c:idx val="3"/>
          <c:order val="2"/>
          <c:tx>
            <c:strRef>
              <c:f>'IC14'!$A$26</c:f>
              <c:strCache>
                <c:ptCount val="1"/>
                <c:pt idx="0">
                  <c:v>TOTAL</c:v>
                </c:pt>
              </c:strCache>
            </c:strRef>
          </c:tx>
          <c:spPr>
            <a:ln w="25400">
              <a:solidFill>
                <a:srgbClr val="00FF00"/>
              </a:solidFill>
              <a:prstDash val="solid"/>
            </a:ln>
          </c:spPr>
          <c:marker>
            <c:symbol val="none"/>
          </c:marker>
          <c:cat>
            <c:numRef>
              <c:f>'IC14'!$B$22:$I$22</c:f>
              <c:numCache>
                <c:formatCode>General</c:formatCode>
                <c:ptCount val="8"/>
                <c:pt idx="0">
                  <c:v>2006</c:v>
                </c:pt>
                <c:pt idx="1">
                  <c:v>2007</c:v>
                </c:pt>
                <c:pt idx="2">
                  <c:v>2008</c:v>
                </c:pt>
                <c:pt idx="3">
                  <c:v>2009</c:v>
                </c:pt>
                <c:pt idx="4">
                  <c:v>2010</c:v>
                </c:pt>
                <c:pt idx="5">
                  <c:v>2011</c:v>
                </c:pt>
                <c:pt idx="6">
                  <c:v>2012</c:v>
                </c:pt>
                <c:pt idx="7">
                  <c:v>2013</c:v>
                </c:pt>
              </c:numCache>
            </c:numRef>
          </c:cat>
          <c:val>
            <c:numRef>
              <c:f>'IC14'!$B$26:$I$26</c:f>
              <c:numCache>
                <c:formatCode>#,##0</c:formatCode>
                <c:ptCount val="8"/>
                <c:pt idx="0">
                  <c:v>5804.28</c:v>
                </c:pt>
                <c:pt idx="1">
                  <c:v>5870.0599999999995</c:v>
                </c:pt>
                <c:pt idx="2">
                  <c:v>5957.84</c:v>
                </c:pt>
                <c:pt idx="3">
                  <c:v>6186.88</c:v>
                </c:pt>
                <c:pt idx="4">
                  <c:v>6286.98</c:v>
                </c:pt>
                <c:pt idx="5">
                  <c:v>6375.6399999999994</c:v>
                </c:pt>
                <c:pt idx="6">
                  <c:v>6484.5999999999995</c:v>
                </c:pt>
                <c:pt idx="7">
                  <c:v>6498.9</c:v>
                </c:pt>
              </c:numCache>
            </c:numRef>
          </c:val>
        </c:ser>
        <c:marker val="1"/>
        <c:axId val="59373440"/>
        <c:axId val="59374976"/>
      </c:lineChart>
      <c:catAx>
        <c:axId val="59361536"/>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371520"/>
        <c:crosses val="autoZero"/>
        <c:lblAlgn val="ctr"/>
        <c:lblOffset val="100"/>
        <c:tickLblSkip val="1"/>
        <c:tickMarkSkip val="1"/>
      </c:catAx>
      <c:valAx>
        <c:axId val="59371520"/>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nombre places</a:t>
                </a:r>
              </a:p>
            </c:rich>
          </c:tx>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361536"/>
        <c:crosses val="autoZero"/>
        <c:crossBetween val="between"/>
      </c:valAx>
      <c:catAx>
        <c:axId val="59373440"/>
        <c:scaling>
          <c:orientation val="minMax"/>
        </c:scaling>
        <c:delete val="1"/>
        <c:axPos val="b"/>
        <c:numFmt formatCode="General" sourceLinked="1"/>
        <c:tickLblPos val="none"/>
        <c:crossAx val="59374976"/>
        <c:crosses val="autoZero"/>
        <c:lblAlgn val="ctr"/>
        <c:lblOffset val="100"/>
      </c:catAx>
      <c:valAx>
        <c:axId val="59374976"/>
        <c:scaling>
          <c:orientation val="minMax"/>
        </c:scaling>
        <c:delete val="1"/>
        <c:axPos val="l"/>
        <c:numFmt formatCode="#,##0" sourceLinked="1"/>
        <c:tickLblPos val="none"/>
        <c:crossAx val="59373440"/>
        <c:crosses val="autoZero"/>
        <c:crossBetween val="between"/>
      </c:valAx>
      <c:spPr>
        <a:solidFill>
          <a:srgbClr val="FFFFFF"/>
        </a:solidFill>
        <a:ln w="12700">
          <a:solidFill>
            <a:schemeClr val="tx1"/>
          </a:solidFill>
          <a:prstDash val="solid"/>
        </a:ln>
      </c:spPr>
    </c:plotArea>
    <c:legend>
      <c:legendPos val="r"/>
      <c:layout/>
      <c:spPr>
        <a:solidFill>
          <a:srgbClr val="FFFFFF"/>
        </a:solidFill>
        <a:ln w="25400">
          <a:noFill/>
        </a:ln>
      </c:spPr>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oddHeader>&amp;A</c:oddHeader>
      <c:oddFooter>Page &amp;P</c:oddFooter>
    </c:headerFooter>
    <c:pageMargins b="1" l="0.75000000000000355" r="0.7500000000000035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IC15. Usos del sòl</a:t>
            </a:r>
          </a:p>
        </c:rich>
      </c:tx>
      <c:layout>
        <c:manualLayout>
          <c:xMode val="edge"/>
          <c:yMode val="edge"/>
          <c:x val="0.30475387510523488"/>
          <c:y val="2.433078301472941E-2"/>
        </c:manualLayout>
      </c:layout>
      <c:spPr>
        <a:noFill/>
        <a:ln w="25400">
          <a:noFill/>
        </a:ln>
      </c:spPr>
    </c:title>
    <c:plotArea>
      <c:layout>
        <c:manualLayout>
          <c:layoutTarget val="inner"/>
          <c:xMode val="edge"/>
          <c:yMode val="edge"/>
          <c:x val="0.14883333333333451"/>
          <c:y val="0.14766442515853401"/>
          <c:w val="0.58111548556430448"/>
          <c:h val="0.70605820257869989"/>
        </c:manualLayout>
      </c:layout>
      <c:barChart>
        <c:barDir val="col"/>
        <c:grouping val="clustered"/>
        <c:ser>
          <c:idx val="0"/>
          <c:order val="0"/>
          <c:tx>
            <c:strRef>
              <c:f>'IC15'!$A$18</c:f>
              <c:strCache>
                <c:ptCount val="1"/>
                <c:pt idx="0">
                  <c:v>Sòl urbà i urbanitzable</c:v>
                </c:pt>
              </c:strCache>
            </c:strRef>
          </c:tx>
          <c:cat>
            <c:numRef>
              <c:f>('IC15'!$B$17,'IC15'!$D$17,'IC15'!$F$17,'IC15'!$H$17)</c:f>
              <c:numCache>
                <c:formatCode>General</c:formatCode>
                <c:ptCount val="4"/>
                <c:pt idx="0">
                  <c:v>2011</c:v>
                </c:pt>
                <c:pt idx="1">
                  <c:v>2012</c:v>
                </c:pt>
                <c:pt idx="2">
                  <c:v>2013</c:v>
                </c:pt>
                <c:pt idx="3">
                  <c:v>2014</c:v>
                </c:pt>
              </c:numCache>
            </c:numRef>
          </c:cat>
          <c:val>
            <c:numRef>
              <c:f>('IC15'!$C$18,'IC15'!$E$18,'IC15'!$G$18,'IC15'!$I$18)</c:f>
              <c:numCache>
                <c:formatCode>0.00</c:formatCode>
                <c:ptCount val="4"/>
                <c:pt idx="0">
                  <c:v>3.9255384004650304</c:v>
                </c:pt>
                <c:pt idx="1">
                  <c:v>3.9255384004650304</c:v>
                </c:pt>
                <c:pt idx="2">
                  <c:v>3.9255384004650304</c:v>
                </c:pt>
                <c:pt idx="3">
                  <c:v>3.9255384004650304</c:v>
                </c:pt>
              </c:numCache>
            </c:numRef>
          </c:val>
        </c:ser>
        <c:ser>
          <c:idx val="1"/>
          <c:order val="1"/>
          <c:tx>
            <c:strRef>
              <c:f>'IC15'!$A$19</c:f>
              <c:strCache>
                <c:ptCount val="1"/>
                <c:pt idx="0">
                  <c:v>Sòl no urbà</c:v>
                </c:pt>
              </c:strCache>
            </c:strRef>
          </c:tx>
          <c:cat>
            <c:numRef>
              <c:f>('IC15'!$B$17,'IC15'!$D$17,'IC15'!$F$17,'IC15'!$H$17)</c:f>
              <c:numCache>
                <c:formatCode>General</c:formatCode>
                <c:ptCount val="4"/>
                <c:pt idx="0">
                  <c:v>2011</c:v>
                </c:pt>
                <c:pt idx="1">
                  <c:v>2012</c:v>
                </c:pt>
                <c:pt idx="2">
                  <c:v>2013</c:v>
                </c:pt>
                <c:pt idx="3">
                  <c:v>2014</c:v>
                </c:pt>
              </c:numCache>
            </c:numRef>
          </c:cat>
          <c:val>
            <c:numRef>
              <c:f>('IC15'!$C$19,'IC15'!$E$19,'IC15'!$G$19,'IC15'!$I$19)</c:f>
              <c:numCache>
                <c:formatCode>0.00</c:formatCode>
                <c:ptCount val="4"/>
                <c:pt idx="0">
                  <c:v>96.07446159953497</c:v>
                </c:pt>
                <c:pt idx="1">
                  <c:v>96.07446159953497</c:v>
                </c:pt>
                <c:pt idx="2">
                  <c:v>96.07446159953497</c:v>
                </c:pt>
                <c:pt idx="3">
                  <c:v>96.07446159953497</c:v>
                </c:pt>
              </c:numCache>
            </c:numRef>
          </c:val>
        </c:ser>
        <c:axId val="59421056"/>
        <c:axId val="59422592"/>
      </c:barChart>
      <c:catAx>
        <c:axId val="5942105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422592"/>
        <c:crosses val="autoZero"/>
        <c:auto val="1"/>
        <c:lblAlgn val="ctr"/>
        <c:lblOffset val="100"/>
      </c:catAx>
      <c:valAx>
        <c:axId val="59422592"/>
        <c:scaling>
          <c:orientation val="minMax"/>
        </c:scaling>
        <c:axPos val="l"/>
        <c:majorGridlines/>
        <c:title>
          <c:tx>
            <c:rich>
              <a:bodyPr/>
              <a:lstStyle/>
              <a:p>
                <a:pPr>
                  <a:defRPr sz="900" b="1" i="0" u="none" strike="noStrike" baseline="0">
                    <a:solidFill>
                      <a:srgbClr val="000000"/>
                    </a:solidFill>
                    <a:latin typeface="Arial"/>
                    <a:ea typeface="Arial"/>
                    <a:cs typeface="Arial"/>
                  </a:defRPr>
                </a:pPr>
                <a:r>
                  <a:rPr lang="es-ES" sz="1000">
                    <a:latin typeface="Arial Narrow" pitchFamily="34" charset="0"/>
                  </a:rPr>
                  <a:t>%</a:t>
                </a:r>
                <a:r>
                  <a:rPr lang="es-ES"/>
                  <a:t> </a:t>
                </a:r>
              </a:p>
            </c:rich>
          </c:tx>
          <c:spPr>
            <a:noFill/>
            <a:ln w="25400">
              <a:noFill/>
            </a:ln>
          </c:spPr>
        </c:title>
        <c:numFmt formatCode="0.00" sourceLinked="1"/>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421056"/>
        <c:crosses val="autoZero"/>
        <c:crossBetween val="between"/>
      </c:valAx>
      <c:spPr>
        <a:ln>
          <a:solidFill>
            <a:srgbClr val="000000"/>
          </a:solidFill>
        </a:ln>
      </c:spPr>
    </c:plotArea>
    <c:legend>
      <c:legendPos val="r"/>
      <c:layout>
        <c:manualLayout>
          <c:xMode val="edge"/>
          <c:yMode val="edge"/>
          <c:x val="0.75280012113870465"/>
          <c:y val="0.47583505550178279"/>
          <c:w val="0.24719987886129713"/>
          <c:h val="0.13402185191967267"/>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IC15. Intensitat usos del sòl</a:t>
            </a:r>
          </a:p>
        </c:rich>
      </c:tx>
      <c:layout>
        <c:manualLayout>
          <c:xMode val="edge"/>
          <c:yMode val="edge"/>
          <c:x val="0.28815272619224702"/>
          <c:y val="2.7778017473843567E-2"/>
        </c:manualLayout>
      </c:layout>
      <c:spPr>
        <a:noFill/>
        <a:ln w="25400">
          <a:noFill/>
        </a:ln>
      </c:spPr>
    </c:title>
    <c:plotArea>
      <c:layout>
        <c:manualLayout>
          <c:layoutTarget val="inner"/>
          <c:xMode val="edge"/>
          <c:yMode val="edge"/>
          <c:x val="0.15715288713910774"/>
          <c:y val="0.14048629337999552"/>
          <c:w val="0.59952755905511756"/>
          <c:h val="0.70913932633420862"/>
        </c:manualLayout>
      </c:layout>
      <c:barChart>
        <c:barDir val="col"/>
        <c:grouping val="clustered"/>
        <c:ser>
          <c:idx val="0"/>
          <c:order val="0"/>
          <c:tx>
            <c:strRef>
              <c:f>'IC15'!$A$46</c:f>
              <c:strCache>
                <c:ptCount val="1"/>
                <c:pt idx="0">
                  <c:v>Sòl urbà i urbanitzable</c:v>
                </c:pt>
              </c:strCache>
            </c:strRef>
          </c:tx>
          <c:cat>
            <c:numRef>
              <c:f>('IC15'!$B$45,'IC15'!$D$45,'IC15'!$F$45,'IC15'!$H$45)</c:f>
              <c:numCache>
                <c:formatCode>General</c:formatCode>
                <c:ptCount val="4"/>
                <c:pt idx="0">
                  <c:v>2011</c:v>
                </c:pt>
                <c:pt idx="1">
                  <c:v>2012</c:v>
                </c:pt>
                <c:pt idx="2">
                  <c:v>2013</c:v>
                </c:pt>
                <c:pt idx="3">
                  <c:v>2014</c:v>
                </c:pt>
              </c:numCache>
            </c:numRef>
          </c:cat>
          <c:val>
            <c:numRef>
              <c:f>('IC15'!$C$46,'IC15'!$E$46,'IC15'!$G$46,'IC15'!$I$46)</c:f>
              <c:numCache>
                <c:formatCode>0.00</c:formatCode>
                <c:ptCount val="4"/>
                <c:pt idx="0">
                  <c:v>2.7561218395381247E-2</c:v>
                </c:pt>
                <c:pt idx="1">
                  <c:v>2.7771313941825478E-2</c:v>
                </c:pt>
                <c:pt idx="2">
                  <c:v>2.7354277810709347E-2</c:v>
                </c:pt>
                <c:pt idx="3">
                  <c:v>2.7599681020733652E-2</c:v>
                </c:pt>
              </c:numCache>
            </c:numRef>
          </c:val>
        </c:ser>
        <c:ser>
          <c:idx val="1"/>
          <c:order val="1"/>
          <c:tx>
            <c:strRef>
              <c:f>'IC15'!$A$47</c:f>
              <c:strCache>
                <c:ptCount val="1"/>
                <c:pt idx="0">
                  <c:v>Sòl no urbà</c:v>
                </c:pt>
              </c:strCache>
            </c:strRef>
          </c:tx>
          <c:cat>
            <c:numRef>
              <c:f>('IC15'!$B$45,'IC15'!$D$45,'IC15'!$F$45,'IC15'!$H$45)</c:f>
              <c:numCache>
                <c:formatCode>General</c:formatCode>
                <c:ptCount val="4"/>
                <c:pt idx="0">
                  <c:v>2011</c:v>
                </c:pt>
                <c:pt idx="1">
                  <c:v>2012</c:v>
                </c:pt>
                <c:pt idx="2">
                  <c:v>2013</c:v>
                </c:pt>
                <c:pt idx="3">
                  <c:v>2014</c:v>
                </c:pt>
              </c:numCache>
            </c:numRef>
          </c:cat>
          <c:val>
            <c:numRef>
              <c:f>('IC15'!$C$47,'IC15'!$E$47,'IC15'!$G$47,'IC15'!$I$47)</c:f>
              <c:numCache>
                <c:formatCode>0.00</c:formatCode>
                <c:ptCount val="4"/>
                <c:pt idx="0">
                  <c:v>0.67453912004778027</c:v>
                </c:pt>
                <c:pt idx="1">
                  <c:v>0.67968104312938815</c:v>
                </c:pt>
                <c:pt idx="2">
                  <c:v>0.6694744121715076</c:v>
                </c:pt>
                <c:pt idx="3">
                  <c:v>0.67548046251993621</c:v>
                </c:pt>
              </c:numCache>
            </c:numRef>
          </c:val>
        </c:ser>
        <c:axId val="59509376"/>
        <c:axId val="59515264"/>
      </c:barChart>
      <c:catAx>
        <c:axId val="5950937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515264"/>
        <c:crosses val="autoZero"/>
        <c:auto val="1"/>
        <c:lblAlgn val="ctr"/>
        <c:lblOffset val="100"/>
      </c:catAx>
      <c:valAx>
        <c:axId val="59515264"/>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Ha/Hab</a:t>
                </a:r>
              </a:p>
            </c:rich>
          </c:tx>
          <c:spPr>
            <a:noFill/>
            <a:ln w="25400">
              <a:noFill/>
            </a:ln>
          </c:spPr>
        </c:title>
        <c:numFmt formatCode="0.00" sourceLinked="1"/>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509376"/>
        <c:crosses val="autoZero"/>
        <c:crossBetween val="between"/>
      </c:valAx>
      <c:spPr>
        <a:ln>
          <a:solidFill>
            <a:srgbClr val="000000"/>
          </a:solidFill>
        </a:ln>
      </c:spPr>
    </c:plotArea>
    <c:legend>
      <c:legendPos val="r"/>
      <c:layout>
        <c:manualLayout>
          <c:xMode val="edge"/>
          <c:yMode val="edge"/>
          <c:x val="0.7716981132075541"/>
          <c:y val="0.44178156066319374"/>
          <c:w val="0.21132075471698114"/>
          <c:h val="0.26712373435448988"/>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2000">
                <a:latin typeface="Arial Narrow" pitchFamily="34" charset="0"/>
                <a:cs typeface="Arial" pitchFamily="34" charset="0"/>
              </a:rPr>
              <a:t>IC16. Superfície</a:t>
            </a:r>
            <a:r>
              <a:rPr lang="en-US" sz="2000" baseline="0">
                <a:latin typeface="Arial Narrow" pitchFamily="34" charset="0"/>
                <a:cs typeface="Arial" pitchFamily="34" charset="0"/>
              </a:rPr>
              <a:t> natural protegida</a:t>
            </a:r>
            <a:endParaRPr lang="en-US" sz="2000">
              <a:latin typeface="Arial Narrow" pitchFamily="34" charset="0"/>
              <a:cs typeface="Arial" pitchFamily="34" charset="0"/>
            </a:endParaRPr>
          </a:p>
        </c:rich>
      </c:tx>
      <c:layout>
        <c:manualLayout>
          <c:xMode val="edge"/>
          <c:yMode val="edge"/>
          <c:x val="0.27227600425915782"/>
          <c:y val="3.2407539966595081E-2"/>
        </c:manualLayout>
      </c:layout>
      <c:spPr>
        <a:noFill/>
        <a:ln w="25400">
          <a:noFill/>
        </a:ln>
      </c:spPr>
    </c:title>
    <c:plotArea>
      <c:layout/>
      <c:barChart>
        <c:barDir val="col"/>
        <c:grouping val="clustered"/>
        <c:ser>
          <c:idx val="0"/>
          <c:order val="0"/>
          <c:tx>
            <c:strRef>
              <c:f>'IC16'!$A$19:$B$19</c:f>
              <c:strCache>
                <c:ptCount val="1"/>
                <c:pt idx="0">
                  <c:v>Total superfície protegida</c:v>
                </c:pt>
              </c:strCache>
            </c:strRef>
          </c:tx>
          <c:cat>
            <c:numRef>
              <c:f>'IC16'!$D$20:$G$20</c:f>
              <c:numCache>
                <c:formatCode>General</c:formatCode>
                <c:ptCount val="4"/>
                <c:pt idx="0">
                  <c:v>2012</c:v>
                </c:pt>
                <c:pt idx="1">
                  <c:v>2013</c:v>
                </c:pt>
                <c:pt idx="2">
                  <c:v>2014</c:v>
                </c:pt>
                <c:pt idx="3">
                  <c:v>2015</c:v>
                </c:pt>
              </c:numCache>
            </c:numRef>
          </c:cat>
          <c:val>
            <c:numRef>
              <c:f>'IC16'!$D$23:$G$23</c:f>
              <c:numCache>
                <c:formatCode>#,##0</c:formatCode>
                <c:ptCount val="4"/>
                <c:pt idx="0">
                  <c:v>3312</c:v>
                </c:pt>
                <c:pt idx="1">
                  <c:v>3312</c:v>
                </c:pt>
                <c:pt idx="2">
                  <c:v>3312</c:v>
                </c:pt>
                <c:pt idx="3">
                  <c:v>3312</c:v>
                </c:pt>
              </c:numCache>
            </c:numRef>
          </c:val>
        </c:ser>
        <c:axId val="59622144"/>
        <c:axId val="59623680"/>
      </c:barChart>
      <c:catAx>
        <c:axId val="59622144"/>
        <c:scaling>
          <c:orientation val="minMax"/>
        </c:scaling>
        <c:axPos val="b"/>
        <c:numFmt formatCode="General" sourceLinked="1"/>
        <c:majorTickMark val="none"/>
        <c:tickLblPos val="nextTo"/>
        <c:txPr>
          <a:bodyPr/>
          <a:lstStyle/>
          <a:p>
            <a:pPr>
              <a:defRPr>
                <a:latin typeface="Arial Narrow" pitchFamily="34" charset="0"/>
              </a:defRPr>
            </a:pPr>
            <a:endParaRPr lang="es-ES"/>
          </a:p>
        </c:txPr>
        <c:crossAx val="59623680"/>
        <c:crosses val="autoZero"/>
        <c:auto val="1"/>
        <c:lblAlgn val="ctr"/>
        <c:lblOffset val="100"/>
      </c:catAx>
      <c:valAx>
        <c:axId val="59623680"/>
        <c:scaling>
          <c:orientation val="minMax"/>
        </c:scaling>
        <c:axPos val="l"/>
        <c:majorGridlines/>
        <c:title>
          <c:tx>
            <c:rich>
              <a:bodyPr/>
              <a:lstStyle/>
              <a:p>
                <a:pPr>
                  <a:defRPr/>
                </a:pPr>
                <a:r>
                  <a:rPr lang="en-US">
                    <a:latin typeface="Arial Narrow" pitchFamily="34" charset="0"/>
                  </a:rPr>
                  <a:t>Ha</a:t>
                </a:r>
              </a:p>
            </c:rich>
          </c:tx>
          <c:spPr>
            <a:noFill/>
            <a:ln w="25400">
              <a:noFill/>
            </a:ln>
          </c:spPr>
        </c:title>
        <c:numFmt formatCode="#,##0" sourceLinked="1"/>
        <c:tickLblPos val="nextTo"/>
        <c:txPr>
          <a:bodyPr/>
          <a:lstStyle/>
          <a:p>
            <a:pPr>
              <a:defRPr>
                <a:latin typeface="Arial Narrow" pitchFamily="34" charset="0"/>
              </a:defRPr>
            </a:pPr>
            <a:endParaRPr lang="es-ES"/>
          </a:p>
        </c:txPr>
        <c:crossAx val="59622144"/>
        <c:crosses val="autoZero"/>
        <c:crossBetween val="between"/>
      </c:valAx>
      <c:spPr>
        <a:ln>
          <a:solidFill>
            <a:schemeClr val="tx1"/>
          </a:solidFill>
        </a:ln>
      </c:spPr>
    </c:plotArea>
    <c:legend>
      <c:legendPos val="r"/>
      <c:layout>
        <c:manualLayout>
          <c:xMode val="edge"/>
          <c:yMode val="edge"/>
          <c:x val="0.77469246576736051"/>
          <c:y val="0.49807039592363855"/>
          <c:w val="0.22225721784776944"/>
          <c:h val="0.14114912908613741"/>
        </c:manualLayout>
      </c:layout>
      <c:txPr>
        <a:bodyPr/>
        <a:lstStyle/>
        <a:p>
          <a:pPr>
            <a:defRPr>
              <a:latin typeface="Arial Narrow" pitchFamily="34" charset="0"/>
            </a:defRPr>
          </a:pPr>
          <a:endParaRPr lang="es-ES"/>
        </a:p>
      </c:txPr>
    </c:legend>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2000">
                <a:latin typeface="Arial Narrow" pitchFamily="34" charset="0"/>
                <a:cs typeface="Arial" pitchFamily="34" charset="0"/>
              </a:rPr>
              <a:t>IC</a:t>
            </a:r>
            <a:r>
              <a:rPr lang="es-ES" sz="2000" baseline="0">
                <a:latin typeface="Arial Narrow" pitchFamily="34" charset="0"/>
                <a:cs typeface="Arial" pitchFamily="34" charset="0"/>
              </a:rPr>
              <a:t> 16. Superfície terrestre protegida</a:t>
            </a:r>
            <a:endParaRPr lang="es-ES" sz="2000">
              <a:latin typeface="Arial Narrow" pitchFamily="34" charset="0"/>
              <a:cs typeface="Arial" pitchFamily="34" charset="0"/>
            </a:endParaRPr>
          </a:p>
        </c:rich>
      </c:tx>
      <c:layout>
        <c:manualLayout>
          <c:xMode val="edge"/>
          <c:yMode val="edge"/>
          <c:x val="0.21396460552725183"/>
          <c:y val="2.7777777777778141E-2"/>
        </c:manualLayout>
      </c:layout>
      <c:spPr>
        <a:noFill/>
        <a:ln w="25400">
          <a:noFill/>
        </a:ln>
      </c:spPr>
    </c:title>
    <c:plotArea>
      <c:layout>
        <c:manualLayout>
          <c:layoutTarget val="inner"/>
          <c:xMode val="edge"/>
          <c:yMode val="edge"/>
          <c:x val="0.13665612821124618"/>
          <c:y val="0.14096092155147427"/>
          <c:w val="0.56143859858426759"/>
          <c:h val="0.7086646981627297"/>
        </c:manualLayout>
      </c:layout>
      <c:barChart>
        <c:barDir val="col"/>
        <c:grouping val="clustered"/>
        <c:ser>
          <c:idx val="1"/>
          <c:order val="0"/>
          <c:tx>
            <c:strRef>
              <c:f>'IC16'!$A$47:$B$47</c:f>
              <c:strCache>
                <c:ptCount val="1"/>
                <c:pt idx="0">
                  <c:v>% superfície protegida</c:v>
                </c:pt>
              </c:strCache>
            </c:strRef>
          </c:tx>
          <c:cat>
            <c:numRef>
              <c:f>'IC16'!$D$49:$G$49</c:f>
              <c:numCache>
                <c:formatCode>General</c:formatCode>
                <c:ptCount val="4"/>
                <c:pt idx="0">
                  <c:v>2012</c:v>
                </c:pt>
                <c:pt idx="1">
                  <c:v>2013</c:v>
                </c:pt>
                <c:pt idx="2">
                  <c:v>2014</c:v>
                </c:pt>
                <c:pt idx="3">
                  <c:v>2015</c:v>
                </c:pt>
              </c:numCache>
            </c:numRef>
          </c:cat>
          <c:val>
            <c:numRef>
              <c:f>'IC16'!$D$52:$G$52</c:f>
              <c:numCache>
                <c:formatCode>0.00</c:formatCode>
                <c:ptCount val="4"/>
                <c:pt idx="0">
                  <c:v>91.094724900737376</c:v>
                </c:pt>
                <c:pt idx="1">
                  <c:v>91.094724900737376</c:v>
                </c:pt>
                <c:pt idx="2">
                  <c:v>91.094724900737376</c:v>
                </c:pt>
                <c:pt idx="3">
                  <c:v>91.094724900737376</c:v>
                </c:pt>
              </c:numCache>
            </c:numRef>
          </c:val>
        </c:ser>
        <c:ser>
          <c:idx val="0"/>
          <c:order val="1"/>
          <c:tx>
            <c:strRef>
              <c:f>'IC16'!$A$48:$B$48</c:f>
              <c:strCache>
                <c:ptCount val="1"/>
                <c:pt idx="0">
                  <c:v>% superfície no protegida</c:v>
                </c:pt>
              </c:strCache>
            </c:strRef>
          </c:tx>
          <c:cat>
            <c:numRef>
              <c:f>'IC16'!$D$49:$G$49</c:f>
              <c:numCache>
                <c:formatCode>General</c:formatCode>
                <c:ptCount val="4"/>
                <c:pt idx="0">
                  <c:v>2012</c:v>
                </c:pt>
                <c:pt idx="1">
                  <c:v>2013</c:v>
                </c:pt>
                <c:pt idx="2">
                  <c:v>2014</c:v>
                </c:pt>
                <c:pt idx="3">
                  <c:v>2015</c:v>
                </c:pt>
              </c:numCache>
            </c:numRef>
          </c:cat>
          <c:val>
            <c:numRef>
              <c:f>'IC16'!$D$53:$G$53</c:f>
              <c:numCache>
                <c:formatCode>0.00</c:formatCode>
                <c:ptCount val="4"/>
                <c:pt idx="0">
                  <c:v>8.9052750992626244</c:v>
                </c:pt>
                <c:pt idx="1">
                  <c:v>8.9052750992626244</c:v>
                </c:pt>
                <c:pt idx="2">
                  <c:v>8.9052750992626244</c:v>
                </c:pt>
                <c:pt idx="3">
                  <c:v>8.9052750992626244</c:v>
                </c:pt>
              </c:numCache>
            </c:numRef>
          </c:val>
        </c:ser>
        <c:axId val="59641216"/>
        <c:axId val="59659392"/>
      </c:barChart>
      <c:catAx>
        <c:axId val="59641216"/>
        <c:scaling>
          <c:orientation val="minMax"/>
        </c:scaling>
        <c:axPos val="b"/>
        <c:numFmt formatCode="General" sourceLinked="1"/>
        <c:majorTickMark val="none"/>
        <c:tickLblPos val="nextTo"/>
        <c:txPr>
          <a:bodyPr/>
          <a:lstStyle/>
          <a:p>
            <a:pPr>
              <a:defRPr>
                <a:latin typeface="Arial Narrow" pitchFamily="34" charset="0"/>
              </a:defRPr>
            </a:pPr>
            <a:endParaRPr lang="es-ES"/>
          </a:p>
        </c:txPr>
        <c:crossAx val="59659392"/>
        <c:crosses val="autoZero"/>
        <c:auto val="1"/>
        <c:lblAlgn val="ctr"/>
        <c:lblOffset val="100"/>
      </c:catAx>
      <c:valAx>
        <c:axId val="59659392"/>
        <c:scaling>
          <c:orientation val="minMax"/>
        </c:scaling>
        <c:axPos val="l"/>
        <c:majorGridlines/>
        <c:title>
          <c:tx>
            <c:rich>
              <a:bodyPr/>
              <a:lstStyle/>
              <a:p>
                <a:pPr>
                  <a:defRPr>
                    <a:latin typeface="Arial Narrow" pitchFamily="34" charset="0"/>
                  </a:defRPr>
                </a:pPr>
                <a:r>
                  <a:rPr lang="en-US">
                    <a:latin typeface="Arial Narrow" pitchFamily="34" charset="0"/>
                  </a:rPr>
                  <a:t>%</a:t>
                </a:r>
              </a:p>
            </c:rich>
          </c:tx>
          <c:spPr>
            <a:noFill/>
            <a:ln w="25400">
              <a:noFill/>
            </a:ln>
          </c:spPr>
        </c:title>
        <c:numFmt formatCode="0.00" sourceLinked="1"/>
        <c:tickLblPos val="nextTo"/>
        <c:txPr>
          <a:bodyPr/>
          <a:lstStyle/>
          <a:p>
            <a:pPr>
              <a:defRPr>
                <a:latin typeface="Arial Narrow" pitchFamily="34" charset="0"/>
              </a:defRPr>
            </a:pPr>
            <a:endParaRPr lang="es-ES"/>
          </a:p>
        </c:txPr>
        <c:crossAx val="59641216"/>
        <c:crosses val="autoZero"/>
        <c:crossBetween val="between"/>
      </c:valAx>
      <c:spPr>
        <a:ln>
          <a:solidFill>
            <a:sysClr val="windowText" lastClr="000000"/>
          </a:solidFill>
        </a:ln>
      </c:spPr>
    </c:plotArea>
    <c:legend>
      <c:legendPos val="r"/>
      <c:layout>
        <c:manualLayout>
          <c:xMode val="edge"/>
          <c:yMode val="edge"/>
          <c:x val="0.74091443079723851"/>
          <c:y val="0.36750154292728932"/>
          <c:w val="0.21949629458082634"/>
          <c:h val="0.23687882764654467"/>
        </c:manualLayout>
      </c:layout>
      <c:txPr>
        <a:bodyPr/>
        <a:lstStyle/>
        <a:p>
          <a:pPr>
            <a:defRPr>
              <a:latin typeface="Arial Narrow" pitchFamily="34" charset="0"/>
            </a:defRPr>
          </a:pPr>
          <a:endParaRPr lang="es-ES"/>
        </a:p>
      </c:txPr>
    </c:legend>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17.1 Creixement nous habitatges</a:t>
            </a:r>
          </a:p>
        </c:rich>
      </c:tx>
      <c:layout/>
      <c:spPr>
        <a:noFill/>
        <a:ln w="25400">
          <a:noFill/>
        </a:ln>
      </c:spPr>
    </c:title>
    <c:plotArea>
      <c:layout>
        <c:manualLayout>
          <c:layoutTarget val="inner"/>
          <c:xMode val="edge"/>
          <c:yMode val="edge"/>
          <c:x val="0.15694977552857331"/>
          <c:y val="0.14870602713122552"/>
          <c:w val="0.5997921820347405"/>
          <c:h val="0.69265726399584671"/>
        </c:manualLayout>
      </c:layout>
      <c:lineChart>
        <c:grouping val="standard"/>
        <c:ser>
          <c:idx val="1"/>
          <c:order val="0"/>
          <c:tx>
            <c:strRef>
              <c:f>'IC17'!$A$22</c:f>
              <c:strCache>
                <c:ptCount val="1"/>
                <c:pt idx="0">
                  <c:v>% creixement</c:v>
                </c:pt>
              </c:strCache>
            </c:strRef>
          </c:tx>
          <c:marker>
            <c:symbol val="none"/>
          </c:marker>
          <c:cat>
            <c:numRef>
              <c:f>'IC17'!$B$19:$I$19</c:f>
              <c:numCache>
                <c:formatCode>General</c:formatCode>
                <c:ptCount val="8"/>
                <c:pt idx="0">
                  <c:v>2006</c:v>
                </c:pt>
                <c:pt idx="1">
                  <c:v>2007</c:v>
                </c:pt>
                <c:pt idx="2">
                  <c:v>2008</c:v>
                </c:pt>
                <c:pt idx="3">
                  <c:v>2009</c:v>
                </c:pt>
                <c:pt idx="4">
                  <c:v>2010</c:v>
                </c:pt>
                <c:pt idx="5">
                  <c:v>2011</c:v>
                </c:pt>
                <c:pt idx="6">
                  <c:v>2012</c:v>
                </c:pt>
                <c:pt idx="7">
                  <c:v>2013</c:v>
                </c:pt>
              </c:numCache>
            </c:numRef>
          </c:cat>
          <c:val>
            <c:numRef>
              <c:f>'IC17'!$B$22:$I$22</c:f>
              <c:numCache>
                <c:formatCode>0.00</c:formatCode>
                <c:ptCount val="8"/>
                <c:pt idx="0">
                  <c:v>0.80080080080080074</c:v>
                </c:pt>
                <c:pt idx="1">
                  <c:v>0.25025025025025027</c:v>
                </c:pt>
                <c:pt idx="2">
                  <c:v>0.6927263730826323</c:v>
                </c:pt>
                <c:pt idx="3">
                  <c:v>0.2446183953033268</c:v>
                </c:pt>
                <c:pt idx="4">
                  <c:v>0.18975332068311196</c:v>
                </c:pt>
                <c:pt idx="5">
                  <c:v>0.27598896044158233</c:v>
                </c:pt>
                <c:pt idx="6">
                  <c:v>0</c:v>
                </c:pt>
                <c:pt idx="7">
                  <c:v>4.5146726862302478E-2</c:v>
                </c:pt>
              </c:numCache>
            </c:numRef>
          </c:val>
        </c:ser>
        <c:marker val="1"/>
        <c:axId val="59741696"/>
        <c:axId val="59743232"/>
      </c:lineChart>
      <c:catAx>
        <c:axId val="5974169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9743232"/>
        <c:crosses val="autoZero"/>
        <c:auto val="1"/>
        <c:lblAlgn val="ctr"/>
        <c:lblOffset val="100"/>
      </c:catAx>
      <c:valAx>
        <c:axId val="59743232"/>
        <c:scaling>
          <c:orientation val="minMax"/>
        </c:scaling>
        <c:axPos val="l"/>
        <c:majorGridlines/>
        <c:title>
          <c:tx>
            <c:rich>
              <a:bodyPr/>
              <a:lstStyle/>
              <a:p>
                <a:pPr>
                  <a:defRPr sz="1000" b="1" i="0" u="none" strike="noStrike" baseline="0">
                    <a:solidFill>
                      <a:srgbClr val="000000"/>
                    </a:solidFill>
                    <a:latin typeface="Arial Narrow" pitchFamily="34" charset="0"/>
                    <a:ea typeface="Arial"/>
                    <a:cs typeface="Arial"/>
                  </a:defRPr>
                </a:pPr>
                <a:r>
                  <a:rPr lang="es-ES" sz="1000">
                    <a:latin typeface="Arial Narrow" pitchFamily="34" charset="0"/>
                  </a:rPr>
                  <a:t>%</a:t>
                </a:r>
              </a:p>
            </c:rich>
          </c:tx>
          <c:layout/>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9741696"/>
        <c:crosses val="autoZero"/>
        <c:crossBetween val="between"/>
      </c:valAx>
      <c:spPr>
        <a:ln>
          <a:solidFill>
            <a:sysClr val="windowText" lastClr="000000"/>
          </a:solidFill>
        </a:ln>
      </c:spPr>
    </c:plotArea>
    <c:legend>
      <c:legendPos val="r"/>
      <c:layout>
        <c:manualLayout>
          <c:xMode val="edge"/>
          <c:yMode val="edge"/>
          <c:x val="0.7680000000000039"/>
          <c:y val="0.50549631373165749"/>
          <c:w val="0.21400000000000041"/>
          <c:h val="8.0586368855773291E-2"/>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17. Evolució del nombre d'habitatges</a:t>
            </a:r>
          </a:p>
        </c:rich>
      </c:tx>
      <c:layout>
        <c:manualLayout>
          <c:xMode val="edge"/>
          <c:yMode val="edge"/>
          <c:x val="0.18206989604723597"/>
          <c:y val="3.4313725490196081E-2"/>
        </c:manualLayout>
      </c:layout>
      <c:spPr>
        <a:noFill/>
        <a:ln w="25400">
          <a:noFill/>
        </a:ln>
      </c:spPr>
    </c:title>
    <c:plotArea>
      <c:layout>
        <c:manualLayout>
          <c:layoutTarget val="inner"/>
          <c:xMode val="edge"/>
          <c:yMode val="edge"/>
          <c:x val="0.11023149310838959"/>
          <c:y val="0.14875019299058206"/>
          <c:w val="0.63203242183845221"/>
          <c:h val="0.70389686583294342"/>
        </c:manualLayout>
      </c:layout>
      <c:lineChart>
        <c:grouping val="standard"/>
        <c:ser>
          <c:idx val="1"/>
          <c:order val="0"/>
          <c:tx>
            <c:strRef>
              <c:f>'IC17.1'!$A$23</c:f>
              <c:strCache>
                <c:ptCount val="1"/>
                <c:pt idx="0">
                  <c:v>variació habitatges</c:v>
                </c:pt>
              </c:strCache>
            </c:strRef>
          </c:tx>
          <c:spPr>
            <a:ln w="25400">
              <a:solidFill>
                <a:srgbClr val="003366"/>
              </a:solidFill>
              <a:prstDash val="solid"/>
            </a:ln>
          </c:spPr>
          <c:marker>
            <c:symbol val="square"/>
            <c:size val="3"/>
            <c:spPr>
              <a:solidFill>
                <a:srgbClr val="003366"/>
              </a:solidFill>
              <a:ln>
                <a:solidFill>
                  <a:srgbClr val="003366"/>
                </a:solidFill>
                <a:prstDash val="solid"/>
              </a:ln>
            </c:spPr>
          </c:marker>
          <c:cat>
            <c:numRef>
              <c:f>'IC17.1'!$C$21:$I$21</c:f>
              <c:numCache>
                <c:formatCode>General</c:formatCode>
                <c:ptCount val="7"/>
                <c:pt idx="0">
                  <c:v>2007</c:v>
                </c:pt>
                <c:pt idx="1">
                  <c:v>2008</c:v>
                </c:pt>
                <c:pt idx="2">
                  <c:v>2009</c:v>
                </c:pt>
                <c:pt idx="3">
                  <c:v>2010</c:v>
                </c:pt>
                <c:pt idx="4">
                  <c:v>2011</c:v>
                </c:pt>
                <c:pt idx="5">
                  <c:v>2012</c:v>
                </c:pt>
                <c:pt idx="6">
                  <c:v>2013</c:v>
                </c:pt>
              </c:numCache>
            </c:numRef>
          </c:cat>
          <c:val>
            <c:numRef>
              <c:f>'IC17.1'!$C$23:$I$23</c:f>
              <c:numCache>
                <c:formatCode>#,##0</c:formatCode>
                <c:ptCount val="7"/>
                <c:pt idx="0">
                  <c:v>23</c:v>
                </c:pt>
                <c:pt idx="1">
                  <c:v>23</c:v>
                </c:pt>
                <c:pt idx="2">
                  <c:v>64</c:v>
                </c:pt>
                <c:pt idx="3">
                  <c:v>35</c:v>
                </c:pt>
                <c:pt idx="4">
                  <c:v>2</c:v>
                </c:pt>
                <c:pt idx="5" formatCode="General">
                  <c:v>43</c:v>
                </c:pt>
                <c:pt idx="6" formatCode="General">
                  <c:v>27</c:v>
                </c:pt>
              </c:numCache>
            </c:numRef>
          </c:val>
          <c:smooth val="1"/>
        </c:ser>
        <c:marker val="1"/>
        <c:axId val="59671680"/>
        <c:axId val="59810944"/>
      </c:lineChart>
      <c:catAx>
        <c:axId val="59671680"/>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810944"/>
        <c:crosses val="autoZero"/>
        <c:auto val="1"/>
        <c:lblAlgn val="ctr"/>
        <c:lblOffset val="100"/>
        <c:tickLblSkip val="1"/>
        <c:tickMarkSkip val="1"/>
      </c:catAx>
      <c:valAx>
        <c:axId val="59810944"/>
        <c:scaling>
          <c:orientation val="minMax"/>
        </c:scaling>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Nombre d'habitatges </a:t>
                </a:r>
              </a:p>
            </c:rich>
          </c:tx>
          <c:layout/>
          <c:spPr>
            <a:noFill/>
            <a:ln w="25400">
              <a:noFill/>
            </a:ln>
          </c:spPr>
        </c:title>
        <c:numFmt formatCode="#,##0"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671680"/>
        <c:crosses val="autoZero"/>
        <c:crossBetween val="between"/>
      </c:valAx>
      <c:spPr>
        <a:noFill/>
        <a:ln w="12700">
          <a:solidFill>
            <a:srgbClr val="808080"/>
          </a:solidFill>
          <a:prstDash val="solid"/>
        </a:ln>
      </c:spPr>
    </c:plotArea>
    <c:legend>
      <c:legendPos val="r"/>
      <c:layout>
        <c:manualLayout>
          <c:xMode val="edge"/>
          <c:yMode val="edge"/>
          <c:x val="0.76547842401500965"/>
          <c:y val="0.44485294117647251"/>
          <c:w val="0.21763602251407141"/>
          <c:h val="0.20955882352941191"/>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355" r="0.750000000000003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2000" b="1">
                <a:latin typeface="Arial Narrow" pitchFamily="34" charset="0"/>
              </a:rPr>
              <a:t>IC3. PRESSIÓ</a:t>
            </a:r>
            <a:r>
              <a:rPr lang="es-ES" sz="2000" b="1" baseline="0">
                <a:latin typeface="Arial Narrow" pitchFamily="34" charset="0"/>
              </a:rPr>
              <a:t> HUMANA</a:t>
            </a:r>
            <a:endParaRPr lang="es-ES" sz="2000" b="1">
              <a:latin typeface="Arial Narrow" pitchFamily="34" charset="0"/>
            </a:endParaRPr>
          </a:p>
        </c:rich>
      </c:tx>
      <c:layout/>
    </c:title>
    <c:plotArea>
      <c:layout/>
      <c:barChart>
        <c:barDir val="col"/>
        <c:grouping val="clustered"/>
        <c:ser>
          <c:idx val="1"/>
          <c:order val="0"/>
          <c:tx>
            <c:v>població flotant</c:v>
          </c:tx>
          <c:spPr>
            <a:solidFill>
              <a:srgbClr val="99CC00"/>
            </a:solidFill>
            <a:ln w="12700">
              <a:solidFill>
                <a:srgbClr val="000000"/>
              </a:solidFill>
              <a:prstDash val="solid"/>
            </a:ln>
          </c:spPr>
          <c:cat>
            <c:numRef>
              <c:f>'IC3'!$B$20:$H$20</c:f>
              <c:numCache>
                <c:formatCode>General</c:formatCode>
                <c:ptCount val="7"/>
                <c:pt idx="0">
                  <c:v>2008</c:v>
                </c:pt>
                <c:pt idx="1">
                  <c:v>2009</c:v>
                </c:pt>
                <c:pt idx="2">
                  <c:v>2010</c:v>
                </c:pt>
                <c:pt idx="3">
                  <c:v>2011</c:v>
                </c:pt>
                <c:pt idx="4">
                  <c:v>2012</c:v>
                </c:pt>
                <c:pt idx="5">
                  <c:v>2013</c:v>
                </c:pt>
                <c:pt idx="6">
                  <c:v>2014</c:v>
                </c:pt>
              </c:numCache>
            </c:numRef>
          </c:cat>
          <c:val>
            <c:numRef>
              <c:f>'IC3'!$B$24:$H$24</c:f>
              <c:numCache>
                <c:formatCode>#,##0</c:formatCode>
                <c:ptCount val="7"/>
                <c:pt idx="0">
                  <c:v>47.993455999999995</c:v>
                </c:pt>
                <c:pt idx="1">
                  <c:v>62.084835999999996</c:v>
                </c:pt>
                <c:pt idx="2">
                  <c:v>62.686499999999988</c:v>
                </c:pt>
                <c:pt idx="3" formatCode="0">
                  <c:v>66.562398000000002</c:v>
                </c:pt>
                <c:pt idx="4" formatCode="0">
                  <c:v>70.203479999999999</c:v>
                </c:pt>
                <c:pt idx="5" formatCode="0">
                  <c:v>70.329759999999993</c:v>
                </c:pt>
                <c:pt idx="6" formatCode="0">
                  <c:v>76.402627280000004</c:v>
                </c:pt>
              </c:numCache>
            </c:numRef>
          </c:val>
        </c:ser>
        <c:ser>
          <c:idx val="2"/>
          <c:order val="1"/>
          <c:tx>
            <c:v>població de dret</c:v>
          </c:tx>
          <c:spPr>
            <a:solidFill>
              <a:srgbClr val="FFFFCC"/>
            </a:solidFill>
            <a:ln w="12700">
              <a:solidFill>
                <a:srgbClr val="000000"/>
              </a:solidFill>
              <a:prstDash val="solid"/>
            </a:ln>
          </c:spPr>
          <c:cat>
            <c:numRef>
              <c:f>'IC3'!$B$20:$H$20</c:f>
              <c:numCache>
                <c:formatCode>General</c:formatCode>
                <c:ptCount val="7"/>
                <c:pt idx="0">
                  <c:v>2008</c:v>
                </c:pt>
                <c:pt idx="1">
                  <c:v>2009</c:v>
                </c:pt>
                <c:pt idx="2">
                  <c:v>2010</c:v>
                </c:pt>
                <c:pt idx="3">
                  <c:v>2011</c:v>
                </c:pt>
                <c:pt idx="4">
                  <c:v>2012</c:v>
                </c:pt>
                <c:pt idx="5">
                  <c:v>2013</c:v>
                </c:pt>
                <c:pt idx="6">
                  <c:v>2014</c:v>
                </c:pt>
              </c:numCache>
            </c:numRef>
          </c:cat>
          <c:val>
            <c:numRef>
              <c:f>'IC3'!$B$25:$H$25</c:f>
              <c:numCache>
                <c:formatCode>#,##0</c:formatCode>
                <c:ptCount val="7"/>
                <c:pt idx="0">
                  <c:v>4696</c:v>
                </c:pt>
                <c:pt idx="1">
                  <c:v>4808</c:v>
                </c:pt>
                <c:pt idx="2">
                  <c:v>4900</c:v>
                </c:pt>
                <c:pt idx="3" formatCode="_-* #,##0\ _€_-;\-* #,##0\ _€_-;_-* &quot;-&quot;??\ _€_-;_-@_-">
                  <c:v>4956</c:v>
                </c:pt>
                <c:pt idx="4" formatCode="_-* #,##0\ _€_-;\-* #,##0\ _€_-;_-* &quot;-&quot;??\ _€_-;_-@_-">
                  <c:v>4915</c:v>
                </c:pt>
                <c:pt idx="5">
                  <c:v>4991</c:v>
                </c:pt>
                <c:pt idx="6">
                  <c:v>4940</c:v>
                </c:pt>
              </c:numCache>
            </c:numRef>
          </c:val>
        </c:ser>
        <c:axId val="57732096"/>
        <c:axId val="57606912"/>
      </c:barChart>
      <c:lineChart>
        <c:grouping val="standard"/>
        <c:ser>
          <c:idx val="3"/>
          <c:order val="2"/>
          <c:tx>
            <c:v>Total</c:v>
          </c:tx>
          <c:spPr>
            <a:ln w="25400">
              <a:solidFill>
                <a:srgbClr val="000080"/>
              </a:solidFill>
              <a:prstDash val="solid"/>
            </a:ln>
          </c:spPr>
          <c:marker>
            <c:symbol val="x"/>
            <c:size val="2"/>
            <c:spPr>
              <a:solidFill>
                <a:srgbClr val="000080"/>
              </a:solidFill>
              <a:ln>
                <a:solidFill>
                  <a:srgbClr val="000080"/>
                </a:solidFill>
                <a:prstDash val="solid"/>
              </a:ln>
            </c:spPr>
          </c:marker>
          <c:cat>
            <c:numRef>
              <c:f>'IC3'!$B$20:$H$20</c:f>
              <c:numCache>
                <c:formatCode>General</c:formatCode>
                <c:ptCount val="7"/>
                <c:pt idx="0">
                  <c:v>2008</c:v>
                </c:pt>
                <c:pt idx="1">
                  <c:v>2009</c:v>
                </c:pt>
                <c:pt idx="2">
                  <c:v>2010</c:v>
                </c:pt>
                <c:pt idx="3">
                  <c:v>2011</c:v>
                </c:pt>
                <c:pt idx="4">
                  <c:v>2012</c:v>
                </c:pt>
                <c:pt idx="5">
                  <c:v>2013</c:v>
                </c:pt>
                <c:pt idx="6">
                  <c:v>2014</c:v>
                </c:pt>
              </c:numCache>
            </c:numRef>
          </c:cat>
          <c:val>
            <c:numRef>
              <c:f>'IC3'!$B$26:$H$26</c:f>
              <c:numCache>
                <c:formatCode>#,##0</c:formatCode>
                <c:ptCount val="7"/>
                <c:pt idx="0">
                  <c:v>4743.9934560000002</c:v>
                </c:pt>
                <c:pt idx="1">
                  <c:v>4870.084836</c:v>
                </c:pt>
                <c:pt idx="2">
                  <c:v>4962.6864999999998</c:v>
                </c:pt>
                <c:pt idx="3">
                  <c:v>5022.562398</c:v>
                </c:pt>
                <c:pt idx="4">
                  <c:v>4985.2034800000001</c:v>
                </c:pt>
                <c:pt idx="5">
                  <c:v>5061.3297599999996</c:v>
                </c:pt>
                <c:pt idx="6">
                  <c:v>5016.4026272800002</c:v>
                </c:pt>
              </c:numCache>
            </c:numRef>
          </c:val>
        </c:ser>
        <c:marker val="1"/>
        <c:axId val="57732096"/>
        <c:axId val="57606912"/>
      </c:lineChart>
      <c:catAx>
        <c:axId val="57732096"/>
        <c:scaling>
          <c:orientation val="minMax"/>
        </c:scaling>
        <c:axPos val="b"/>
        <c:title>
          <c:tx>
            <c:rich>
              <a:bodyPr/>
              <a:lstStyle/>
              <a:p>
                <a:pPr>
                  <a:defRPr/>
                </a:pPr>
                <a:r>
                  <a:rPr lang="es-ES" sz="1000">
                    <a:latin typeface="Arial Narrow" pitchFamily="34" charset="0"/>
                  </a:rPr>
                  <a:t>Període</a:t>
                </a:r>
              </a:p>
            </c:rich>
          </c:tx>
          <c:layout/>
        </c:title>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7606912"/>
        <c:crosses val="autoZero"/>
        <c:auto val="1"/>
        <c:lblAlgn val="ctr"/>
        <c:lblOffset val="100"/>
        <c:tickLblSkip val="1"/>
        <c:tickMarkSkip val="1"/>
      </c:catAx>
      <c:valAx>
        <c:axId val="57606912"/>
        <c:scaling>
          <c:orientation val="minMax"/>
        </c:scaling>
        <c:axPos val="l"/>
        <c:majorGridlines>
          <c:spPr>
            <a:ln w="3175">
              <a:solidFill>
                <a:srgbClr val="000000"/>
              </a:solidFill>
              <a:prstDash val="solid"/>
            </a:ln>
          </c:spPr>
        </c:majorGridlines>
        <c:title>
          <c:tx>
            <c:rich>
              <a:bodyPr/>
              <a:lstStyle/>
              <a:p>
                <a:pPr>
                  <a:defRPr/>
                </a:pPr>
                <a:r>
                  <a:rPr lang="es-ES" sz="1000">
                    <a:latin typeface="Arial Narrow" pitchFamily="34" charset="0"/>
                  </a:rPr>
                  <a:t>Habitants</a:t>
                </a:r>
              </a:p>
            </c:rich>
          </c:tx>
          <c:layout/>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7732096"/>
        <c:crosses val="autoZero"/>
        <c:crossBetween val="between"/>
      </c:valAx>
      <c:spPr>
        <a:solidFill>
          <a:schemeClr val="bg1"/>
        </a:solidFill>
        <a:ln w="12700">
          <a:solidFill>
            <a:srgbClr val="808080"/>
          </a:solidFill>
          <a:prstDash val="solid"/>
        </a:ln>
      </c:spPr>
    </c:plotArea>
    <c:legend>
      <c:legendPos val="r"/>
      <c:legendEntry>
        <c:idx val="0"/>
        <c:txPr>
          <a:bodyPr/>
          <a:lstStyle/>
          <a:p>
            <a:pPr>
              <a:defRPr sz="1000">
                <a:latin typeface="Arial Narrow" pitchFamily="34" charset="0"/>
              </a:defRPr>
            </a:pPr>
            <a:endParaRPr lang="es-ES"/>
          </a:p>
        </c:txPr>
      </c:legendEntry>
      <c:legendEntry>
        <c:idx val="1"/>
        <c:txPr>
          <a:bodyPr/>
          <a:lstStyle/>
          <a:p>
            <a:pPr>
              <a:defRPr sz="1000">
                <a:latin typeface="Arial Narrow" pitchFamily="34" charset="0"/>
              </a:defRPr>
            </a:pPr>
            <a:endParaRPr lang="es-ES"/>
          </a:p>
        </c:txPr>
      </c:legendEntry>
      <c:legendEntry>
        <c:idx val="2"/>
        <c:txPr>
          <a:bodyPr/>
          <a:lstStyle/>
          <a:p>
            <a:pPr>
              <a:defRPr sz="1000">
                <a:latin typeface="Arial Narrow" pitchFamily="34" charset="0"/>
              </a:defRPr>
            </a:pPr>
            <a:endParaRPr lang="es-ES"/>
          </a:p>
        </c:txPr>
      </c:legendEntry>
      <c:layout/>
      <c:txPr>
        <a:bodyPr/>
        <a:lstStyle/>
        <a:p>
          <a:pPr>
            <a:defRPr sz="1000"/>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55" r="0.75000000000000355"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2000" b="1"/>
              <a:t>Percentantge variació habitatges</a:t>
            </a:r>
          </a:p>
        </c:rich>
      </c:tx>
      <c:spPr>
        <a:noFill/>
        <a:ln w="25400">
          <a:noFill/>
        </a:ln>
      </c:spPr>
    </c:title>
    <c:plotArea>
      <c:layout/>
      <c:lineChart>
        <c:grouping val="standard"/>
        <c:ser>
          <c:idx val="0"/>
          <c:order val="0"/>
          <c:tx>
            <c:strRef>
              <c:f>'IC17.1'!$A$24</c:f>
              <c:strCache>
                <c:ptCount val="1"/>
                <c:pt idx="0">
                  <c:v>% variació</c:v>
                </c:pt>
              </c:strCache>
            </c:strRef>
          </c:tx>
          <c:spPr>
            <a:ln w="25400">
              <a:solidFill>
                <a:srgbClr val="000080"/>
              </a:solidFill>
              <a:prstDash val="solid"/>
            </a:ln>
          </c:spPr>
          <c:marker>
            <c:symbol val="none"/>
          </c:marker>
          <c:cat>
            <c:numRef>
              <c:f>'IC17.1'!$C$21:$I$21</c:f>
              <c:numCache>
                <c:formatCode>General</c:formatCode>
                <c:ptCount val="7"/>
                <c:pt idx="0">
                  <c:v>2007</c:v>
                </c:pt>
                <c:pt idx="1">
                  <c:v>2008</c:v>
                </c:pt>
                <c:pt idx="2">
                  <c:v>2009</c:v>
                </c:pt>
                <c:pt idx="3">
                  <c:v>2010</c:v>
                </c:pt>
                <c:pt idx="4">
                  <c:v>2011</c:v>
                </c:pt>
                <c:pt idx="5">
                  <c:v>2012</c:v>
                </c:pt>
                <c:pt idx="6">
                  <c:v>2013</c:v>
                </c:pt>
              </c:numCache>
            </c:numRef>
          </c:cat>
          <c:val>
            <c:numRef>
              <c:f>'IC17.1'!$C$24:$I$24</c:f>
              <c:numCache>
                <c:formatCode>0.00</c:formatCode>
                <c:ptCount val="7"/>
                <c:pt idx="0">
                  <c:v>1.1511511511511512</c:v>
                </c:pt>
                <c:pt idx="1">
                  <c:v>1.1380504700643246</c:v>
                </c:pt>
                <c:pt idx="2">
                  <c:v>3.131115459882583</c:v>
                </c:pt>
                <c:pt idx="3">
                  <c:v>1.6603415559772294</c:v>
                </c:pt>
                <c:pt idx="4">
                  <c:v>9.1407678244972576E-2</c:v>
                </c:pt>
                <c:pt idx="5">
                  <c:v>2.0046620046620047</c:v>
                </c:pt>
                <c:pt idx="6">
                  <c:v>1.2189616252821671</c:v>
                </c:pt>
              </c:numCache>
            </c:numRef>
          </c:val>
        </c:ser>
        <c:hiLowLines/>
        <c:marker val="1"/>
        <c:axId val="59831808"/>
        <c:axId val="59833344"/>
      </c:lineChart>
      <c:catAx>
        <c:axId val="59831808"/>
        <c:scaling>
          <c:orientation val="minMax"/>
        </c:scaling>
        <c:axPos val="b"/>
        <c:numFmt formatCode="General" sourceLinked="1"/>
        <c:majorTickMark val="none"/>
        <c:tickLblPos val="nextTo"/>
        <c:spPr>
          <a:ln w="3175">
            <a:solidFill>
              <a:srgbClr val="000000"/>
            </a:solidFill>
            <a:prstDash val="solid"/>
          </a:ln>
        </c:spPr>
        <c:txPr>
          <a:bodyPr rot="0" vert="horz"/>
          <a:lstStyle/>
          <a:p>
            <a:pPr>
              <a:defRPr/>
            </a:pPr>
            <a:endParaRPr lang="es-ES"/>
          </a:p>
        </c:txPr>
        <c:crossAx val="59833344"/>
        <c:crosses val="autoZero"/>
        <c:auto val="1"/>
        <c:lblAlgn val="ctr"/>
        <c:lblOffset val="100"/>
        <c:tickLblSkip val="1"/>
        <c:tickMarkSkip val="1"/>
      </c:catAx>
      <c:valAx>
        <c:axId val="59833344"/>
        <c:scaling>
          <c:orientation val="minMax"/>
        </c:scaling>
        <c:axPos val="l"/>
        <c:majorGridlines>
          <c:spPr>
            <a:ln w="3175">
              <a:solidFill>
                <a:srgbClr val="000000"/>
              </a:solidFill>
              <a:prstDash val="solid"/>
            </a:ln>
          </c:spPr>
        </c:majorGridlines>
        <c:title>
          <c:tx>
            <c:rich>
              <a:bodyPr/>
              <a:lstStyle/>
              <a:p>
                <a:pPr>
                  <a:defRPr/>
                </a:pPr>
                <a:r>
                  <a:rPr lang="es-ES"/>
                  <a:t>%</a:t>
                </a:r>
              </a:p>
            </c:rich>
          </c:tx>
        </c:title>
        <c:numFmt formatCode="0.00" sourceLinked="1"/>
        <c:tickLblPos val="nextTo"/>
        <c:spPr>
          <a:ln w="3175">
            <a:solidFill>
              <a:srgbClr val="000000"/>
            </a:solidFill>
            <a:prstDash val="solid"/>
          </a:ln>
        </c:spPr>
        <c:txPr>
          <a:bodyPr rot="0" vert="horz"/>
          <a:lstStyle/>
          <a:p>
            <a:pPr>
              <a:defRPr/>
            </a:pPr>
            <a:endParaRPr lang="es-ES"/>
          </a:p>
        </c:txPr>
        <c:crossAx val="59831808"/>
        <c:crosses val="autoZero"/>
        <c:crossBetween val="between"/>
      </c:valAx>
      <c:spPr>
        <a:noFill/>
        <a:ln w="12700">
          <a:solidFill>
            <a:srgbClr val="808080"/>
          </a:solidFill>
          <a:prstDash val="solid"/>
        </a:ln>
      </c:spPr>
    </c:plotArea>
    <c:legend>
      <c:legendPos val="r"/>
      <c:spPr>
        <a:solidFill>
          <a:srgbClr val="FFFFFF"/>
        </a:solidFill>
        <a:ln w="3175">
          <a:solidFill>
            <a:srgbClr val="000000"/>
          </a:solidFill>
          <a:prstDash val="solid"/>
        </a:ln>
      </c:spPr>
    </c:legend>
    <c:plotVisOnly val="1"/>
    <c:dispBlanksAs val="gap"/>
  </c:chart>
  <c:spPr>
    <a:solidFill>
      <a:srgbClr val="FFFFFF"/>
    </a:solidFill>
    <a:ln w="9525">
      <a:noFill/>
    </a:ln>
  </c:spPr>
  <c:txPr>
    <a:bodyPr/>
    <a:lstStyle/>
    <a:p>
      <a:pPr>
        <a:defRPr sz="1000" b="0" i="0" u="none" strike="noStrike" baseline="0">
          <a:solidFill>
            <a:srgbClr val="000000"/>
          </a:solidFill>
          <a:latin typeface="Arial Narrow" pitchFamily="34" charset="0"/>
          <a:ea typeface="Arial"/>
          <a:cs typeface="Arial"/>
        </a:defRPr>
      </a:pPr>
      <a:endParaRPr lang="es-ES"/>
    </a:p>
  </c:txPr>
  <c:printSettings>
    <c:headerFooter alignWithMargins="0"/>
    <c:pageMargins b="1" l="0.75000000000000355" r="0.75000000000000355" t="1" header="0" footer="0"/>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18. Parc de vehicles</a:t>
            </a:r>
          </a:p>
        </c:rich>
      </c:tx>
      <c:layout>
        <c:manualLayout>
          <c:xMode val="edge"/>
          <c:yMode val="edge"/>
          <c:x val="0.29853464914239231"/>
          <c:y val="5.5555876616340386E-2"/>
        </c:manualLayout>
      </c:layout>
      <c:spPr>
        <a:noFill/>
        <a:ln w="25400">
          <a:noFill/>
        </a:ln>
      </c:spPr>
    </c:title>
    <c:plotArea>
      <c:layout>
        <c:manualLayout>
          <c:layoutTarget val="inner"/>
          <c:xMode val="edge"/>
          <c:yMode val="edge"/>
          <c:x val="0.12024059861969898"/>
          <c:y val="0.17883243547637101"/>
          <c:w val="0.62241145782703089"/>
          <c:h val="0.69343189266347982"/>
        </c:manualLayout>
      </c:layout>
      <c:lineChart>
        <c:grouping val="standard"/>
        <c:ser>
          <c:idx val="1"/>
          <c:order val="0"/>
          <c:tx>
            <c:strRef>
              <c:f>'IC18'!$A$26</c:f>
              <c:strCache>
                <c:ptCount val="1"/>
                <c:pt idx="0">
                  <c:v>vehicles/habitants</c:v>
                </c:pt>
              </c:strCache>
            </c:strRef>
          </c:tx>
          <c:marker>
            <c:symbol val="none"/>
          </c:marker>
          <c:cat>
            <c:numRef>
              <c:f>('IC18'!$B$21:$J$21,'IC18'!$B$27)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('IC18'!$B$26:$J$26,'IC18'!$B$32)</c:f>
              <c:numCache>
                <c:formatCode>0.00</c:formatCode>
                <c:ptCount val="10"/>
                <c:pt idx="0">
                  <c:v>82.346136048125871</c:v>
                </c:pt>
                <c:pt idx="1">
                  <c:v>82.095579986538027</c:v>
                </c:pt>
                <c:pt idx="2">
                  <c:v>83.523977122745265</c:v>
                </c:pt>
                <c:pt idx="3">
                  <c:v>84.137931034482762</c:v>
                </c:pt>
                <c:pt idx="4">
                  <c:v>85.540885860306645</c:v>
                </c:pt>
                <c:pt idx="5">
                  <c:v>85.461730449251249</c:v>
                </c:pt>
                <c:pt idx="6">
                  <c:v>84.734693877551024</c:v>
                </c:pt>
                <c:pt idx="7">
                  <c:v>85.613397901533489</c:v>
                </c:pt>
                <c:pt idx="8">
                  <c:v>84.476093591047814</c:v>
                </c:pt>
                <c:pt idx="9">
                  <c:v>80.645161290322577</c:v>
                </c:pt>
              </c:numCache>
            </c:numRef>
          </c:val>
        </c:ser>
        <c:marker val="1"/>
        <c:axId val="57539968"/>
        <c:axId val="60003456"/>
      </c:lineChart>
      <c:catAx>
        <c:axId val="5753996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003456"/>
        <c:crosses val="autoZero"/>
        <c:auto val="1"/>
        <c:lblAlgn val="ctr"/>
        <c:lblOffset val="100"/>
      </c:catAx>
      <c:valAx>
        <c:axId val="60003456"/>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veh/hab</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7539968"/>
        <c:crosses val="autoZero"/>
        <c:crossBetween val="between"/>
      </c:valAx>
      <c:spPr>
        <a:ln>
          <a:solidFill>
            <a:sysClr val="windowText" lastClr="000000"/>
          </a:solidFill>
        </a:ln>
      </c:spPr>
    </c:plotArea>
    <c:legend>
      <c:legendPos val="r"/>
      <c:layout>
        <c:manualLayout>
          <c:xMode val="edge"/>
          <c:yMode val="edge"/>
          <c:x val="0.76137594331899883"/>
          <c:y val="0.49270148570878186"/>
          <c:w val="0.23060873534475468"/>
          <c:h val="0.11442221098509622"/>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19. Desplaçaments transport públic</a:t>
            </a:r>
          </a:p>
        </c:rich>
      </c:tx>
      <c:layout>
        <c:manualLayout>
          <c:xMode val="edge"/>
          <c:yMode val="edge"/>
          <c:x val="0.27551041834056628"/>
          <c:y val="3.7288169167533441E-2"/>
        </c:manualLayout>
      </c:layout>
      <c:spPr>
        <a:noFill/>
        <a:ln w="25400">
          <a:noFill/>
        </a:ln>
      </c:spPr>
    </c:title>
    <c:plotArea>
      <c:layout>
        <c:manualLayout>
          <c:layoutTarget val="inner"/>
          <c:xMode val="edge"/>
          <c:yMode val="edge"/>
          <c:x val="0.15102055865409625"/>
          <c:y val="0.20000033103868353"/>
          <c:w val="0.66938842214248573"/>
          <c:h val="0.6508485349055515"/>
        </c:manualLayout>
      </c:layout>
      <c:lineChart>
        <c:grouping val="standard"/>
        <c:ser>
          <c:idx val="0"/>
          <c:order val="0"/>
          <c:tx>
            <c:strRef>
              <c:f>'IC19'!$A$23</c:f>
              <c:strCache>
                <c:ptCount val="1"/>
                <c:pt idx="0">
                  <c:v>Dpt/Pt</c:v>
                </c:pt>
              </c:strCache>
            </c:strRef>
          </c:tx>
          <c:spPr>
            <a:ln w="25400">
              <a:solidFill>
                <a:srgbClr val="000080"/>
              </a:solidFill>
              <a:prstDash val="solid"/>
            </a:ln>
          </c:spPr>
          <c:marker>
            <c:symbol val="none"/>
          </c:marker>
          <c:cat>
            <c:numRef>
              <c:f>'IC19'!$B$20:$J$20</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'IC19'!$B$23:$J$23</c:f>
              <c:numCache>
                <c:formatCode>0.00</c:formatCode>
                <c:ptCount val="9"/>
                <c:pt idx="0">
                  <c:v>15.899912010558733</c:v>
                </c:pt>
                <c:pt idx="1">
                  <c:v>19.810560344827586</c:v>
                </c:pt>
                <c:pt idx="2">
                  <c:v>18.647359454855195</c:v>
                </c:pt>
                <c:pt idx="3">
                  <c:v>21.134567387687188</c:v>
                </c:pt>
                <c:pt idx="4">
                  <c:v>21.946734693877552</c:v>
                </c:pt>
                <c:pt idx="5">
                  <c:v>25.798224374495561</c:v>
                </c:pt>
                <c:pt idx="6">
                  <c:v>24.13468972533062</c:v>
                </c:pt>
                <c:pt idx="7">
                  <c:v>24.145862552594672</c:v>
                </c:pt>
                <c:pt idx="8">
                  <c:v>23.475910931174088</c:v>
                </c:pt>
              </c:numCache>
            </c:numRef>
          </c:val>
        </c:ser>
        <c:marker val="1"/>
        <c:axId val="60028416"/>
        <c:axId val="60029952"/>
      </c:lineChart>
      <c:catAx>
        <c:axId val="60028416"/>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029952"/>
        <c:crosses val="autoZero"/>
        <c:auto val="1"/>
        <c:lblAlgn val="ctr"/>
        <c:lblOffset val="100"/>
        <c:tickLblSkip val="1"/>
        <c:tickMarkSkip val="1"/>
      </c:catAx>
      <c:valAx>
        <c:axId val="60029952"/>
        <c:scaling>
          <c:orientation val="minMax"/>
        </c:scaling>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viatges/hab/any</a:t>
                </a:r>
              </a:p>
            </c:rich>
          </c:tx>
          <c:layout>
            <c:manualLayout>
              <c:xMode val="edge"/>
              <c:yMode val="edge"/>
              <c:x val="3.2653061224489806E-2"/>
              <c:y val="0.37627177734858841"/>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028416"/>
        <c:crosses val="autoZero"/>
        <c:crossBetween val="between"/>
      </c:valAx>
      <c:spPr>
        <a:solidFill>
          <a:srgbClr val="FFFFFF"/>
        </a:solidFill>
        <a:ln w="12700">
          <a:solidFill>
            <a:srgbClr val="808080"/>
          </a:solidFill>
          <a:prstDash val="solid"/>
        </a:ln>
      </c:spPr>
    </c:plotArea>
    <c:legend>
      <c:legendPos val="r"/>
      <c:layout>
        <c:manualLayout>
          <c:xMode val="edge"/>
          <c:yMode val="edge"/>
          <c:x val="0.84285798275867263"/>
          <c:y val="0.49434053349891932"/>
          <c:w val="0.14081646685314467"/>
          <c:h val="6.7924653457866829E-2"/>
        </c:manualLayout>
      </c:layout>
      <c:spPr>
        <a:solidFill>
          <a:srgbClr val="FFFFFF"/>
        </a:solidFill>
        <a:ln w="25400">
          <a:noFill/>
        </a:ln>
      </c:spPr>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355" r="0.7500000000000035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20. Consum d'aigua municipal</a:t>
            </a:r>
          </a:p>
        </c:rich>
      </c:tx>
      <c:layout>
        <c:manualLayout>
          <c:xMode val="edge"/>
          <c:yMode val="edge"/>
          <c:x val="0.22966160839090516"/>
          <c:y val="4.1666666666666664E-2"/>
        </c:manualLayout>
      </c:layout>
      <c:spPr>
        <a:noFill/>
        <a:ln w="25400">
          <a:noFill/>
        </a:ln>
      </c:spPr>
    </c:title>
    <c:plotArea>
      <c:layout>
        <c:manualLayout>
          <c:layoutTarget val="inner"/>
          <c:xMode val="edge"/>
          <c:yMode val="edge"/>
          <c:x val="0.15241649520839745"/>
          <c:y val="0.18085169011694549"/>
          <c:w val="0.54275142196160353"/>
          <c:h val="0.65957675219121303"/>
        </c:manualLayout>
      </c:layout>
      <c:lineChart>
        <c:grouping val="standard"/>
        <c:ser>
          <c:idx val="0"/>
          <c:order val="0"/>
          <c:tx>
            <c:strRef>
              <c:f>'IC20'!$A$22</c:f>
              <c:strCache>
                <c:ptCount val="1"/>
                <c:pt idx="0">
                  <c:v>Litres/hab dret/dia </c:v>
                </c:pt>
              </c:strCache>
            </c:strRef>
          </c:tx>
          <c:marker>
            <c:symbol val="none"/>
          </c:marker>
          <c:cat>
            <c:numRef>
              <c:f>('IC20'!$B$18:$J$18,'IC20'!$B$25:$C$25)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('IC20'!$B$22:$J$22,'IC20'!$B$29:$C$29)</c:f>
              <c:numCache>
                <c:formatCode>0.00</c:formatCode>
                <c:ptCount val="11"/>
                <c:pt idx="0">
                  <c:v>200.52747418359243</c:v>
                </c:pt>
                <c:pt idx="1">
                  <c:v>207.80917196590863</c:v>
                </c:pt>
                <c:pt idx="2">
                  <c:v>196.88601751351482</c:v>
                </c:pt>
                <c:pt idx="3">
                  <c:v>181.94733112895605</c:v>
                </c:pt>
                <c:pt idx="4">
                  <c:v>184.75816783739003</c:v>
                </c:pt>
                <c:pt idx="5">
                  <c:v>185.47390633191256</c:v>
                </c:pt>
                <c:pt idx="6">
                  <c:v>175.24797316186746</c:v>
                </c:pt>
                <c:pt idx="7">
                  <c:v>178.00811524981481</c:v>
                </c:pt>
                <c:pt idx="8">
                  <c:v>169.11774132861385</c:v>
                </c:pt>
                <c:pt idx="9">
                  <c:v>181.62665400460554</c:v>
                </c:pt>
                <c:pt idx="10">
                  <c:v>131.9194720204093</c:v>
                </c:pt>
              </c:numCache>
            </c:numRef>
          </c:val>
        </c:ser>
        <c:ser>
          <c:idx val="1"/>
          <c:order val="1"/>
          <c:tx>
            <c:strRef>
              <c:f>'IC20'!$A$24</c:f>
              <c:strCache>
                <c:ptCount val="1"/>
                <c:pt idx="0">
                  <c:v>Litres/hab total/dia</c:v>
                </c:pt>
              </c:strCache>
            </c:strRef>
          </c:tx>
          <c:marker>
            <c:symbol val="none"/>
          </c:marker>
          <c:cat>
            <c:numRef>
              <c:f>('IC20'!$B$18:$J$18,'IC20'!$B$25:$C$25)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('IC20'!$B$24:$J$24,'IC20'!$B$31:$C$31)</c:f>
              <c:numCache>
                <c:formatCode>0.00</c:formatCode>
                <c:ptCount val="11"/>
                <c:pt idx="0">
                  <c:v>198.52538458430084</c:v>
                </c:pt>
                <c:pt idx="1">
                  <c:v>205.73200343226452</c:v>
                </c:pt>
                <c:pt idx="2">
                  <c:v>194.57474687313876</c:v>
                </c:pt>
                <c:pt idx="3">
                  <c:v>179.89252427836269</c:v>
                </c:pt>
                <c:pt idx="4">
                  <c:v>182.88877659451595</c:v>
                </c:pt>
                <c:pt idx="5">
                  <c:v>183.11263688785127</c:v>
                </c:pt>
                <c:pt idx="6">
                  <c:v>173.02338676065901</c:v>
                </c:pt>
                <c:pt idx="7">
                  <c:v>175.63372868367154</c:v>
                </c:pt>
                <c:pt idx="8">
                  <c:v>166.74296863192316</c:v>
                </c:pt>
                <c:pt idx="9">
                  <c:v>179.11452877632607</c:v>
                </c:pt>
                <c:pt idx="10">
                  <c:v>129.92069214131217</c:v>
                </c:pt>
              </c:numCache>
            </c:numRef>
          </c:val>
        </c:ser>
        <c:marker val="1"/>
        <c:axId val="60064128"/>
        <c:axId val="60065664"/>
      </c:lineChart>
      <c:catAx>
        <c:axId val="6006412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065664"/>
        <c:crosses val="autoZero"/>
        <c:auto val="1"/>
        <c:lblAlgn val="ctr"/>
        <c:lblOffset val="100"/>
      </c:catAx>
      <c:valAx>
        <c:axId val="60065664"/>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litres/hab/dia</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064128"/>
        <c:crosses val="autoZero"/>
        <c:crossBetween val="between"/>
      </c:valAx>
      <c:spPr>
        <a:ln>
          <a:solidFill>
            <a:srgbClr val="000000"/>
          </a:solidFill>
        </a:ln>
      </c:spPr>
    </c:plotArea>
    <c:legend>
      <c:legendPos val="r"/>
      <c:layout>
        <c:manualLayout>
          <c:xMode val="edge"/>
          <c:yMode val="edge"/>
          <c:x val="0.72676645885954461"/>
          <c:y val="0.47163283893242647"/>
          <c:w val="0.25278833351636326"/>
          <c:h val="0.14184446283682195"/>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20.1 Qualitat aigües de consum</a:t>
            </a:r>
          </a:p>
        </c:rich>
      </c:tx>
      <c:layout/>
      <c:spPr>
        <a:noFill/>
        <a:ln w="25400">
          <a:noFill/>
        </a:ln>
      </c:spPr>
    </c:title>
    <c:plotArea>
      <c:layout/>
      <c:barChart>
        <c:barDir val="col"/>
        <c:grouping val="clustered"/>
        <c:ser>
          <c:idx val="0"/>
          <c:order val="0"/>
          <c:tx>
            <c:strRef>
              <c:f>'IC20.1'!$A$21</c:f>
              <c:strCache>
                <c:ptCount val="1"/>
                <c:pt idx="0">
                  <c:v>% bona</c:v>
                </c:pt>
              </c:strCache>
            </c:strRef>
          </c:tx>
          <c:dPt>
            <c:idx val="0"/>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s-ES"/>
              </a:p>
            </c:txPr>
            <c:showVal val="1"/>
          </c:dLbls>
          <c:cat>
            <c:numRef>
              <c:f>'IC20.1'!$B$18:$H$18</c:f>
              <c:numCache>
                <c:formatCode>General</c:formatCode>
                <c:ptCount val="7"/>
                <c:pt idx="0">
                  <c:v>2009</c:v>
                </c:pt>
                <c:pt idx="1">
                  <c:v>2010</c:v>
                </c:pt>
                <c:pt idx="2">
                  <c:v>2011</c:v>
                </c:pt>
                <c:pt idx="3">
                  <c:v>2012</c:v>
                </c:pt>
                <c:pt idx="4">
                  <c:v>2013</c:v>
                </c:pt>
                <c:pt idx="5">
                  <c:v>2014</c:v>
                </c:pt>
                <c:pt idx="6">
                  <c:v>2015</c:v>
                </c:pt>
              </c:numCache>
            </c:numRef>
          </c:cat>
          <c:val>
            <c:numRef>
              <c:f>'IC20.1'!$B$21:$H$21</c:f>
              <c:numCache>
                <c:formatCode>0%</c:formatCode>
                <c:ptCount val="7"/>
                <c:pt idx="0">
                  <c:v>1</c:v>
                </c:pt>
                <c:pt idx="1">
                  <c:v>0.96666666666666667</c:v>
                </c:pt>
                <c:pt idx="2">
                  <c:v>0.85185185185185186</c:v>
                </c:pt>
                <c:pt idx="3">
                  <c:v>0.83870967741935487</c:v>
                </c:pt>
                <c:pt idx="4">
                  <c:v>0.8529411764705882</c:v>
                </c:pt>
                <c:pt idx="5">
                  <c:v>0.94117647058823528</c:v>
                </c:pt>
                <c:pt idx="6">
                  <c:v>0.90909090909090906</c:v>
                </c:pt>
              </c:numCache>
            </c:numRef>
          </c:val>
        </c:ser>
        <c:ser>
          <c:idx val="1"/>
          <c:order val="1"/>
          <c:tx>
            <c:strRef>
              <c:f>'IC20.1'!$A$23</c:f>
              <c:strCache>
                <c:ptCount val="1"/>
                <c:pt idx="0">
                  <c:v>% dolenta</c:v>
                </c:pt>
              </c:strCache>
            </c:strRef>
          </c:tx>
          <c:cat>
            <c:numRef>
              <c:f>'IC20.1'!$B$18:$H$18</c:f>
              <c:numCache>
                <c:formatCode>General</c:formatCode>
                <c:ptCount val="7"/>
                <c:pt idx="0">
                  <c:v>2009</c:v>
                </c:pt>
                <c:pt idx="1">
                  <c:v>2010</c:v>
                </c:pt>
                <c:pt idx="2">
                  <c:v>2011</c:v>
                </c:pt>
                <c:pt idx="3">
                  <c:v>2012</c:v>
                </c:pt>
                <c:pt idx="4">
                  <c:v>2013</c:v>
                </c:pt>
                <c:pt idx="5">
                  <c:v>2014</c:v>
                </c:pt>
                <c:pt idx="6">
                  <c:v>2015</c:v>
                </c:pt>
              </c:numCache>
            </c:numRef>
          </c:cat>
          <c:val>
            <c:numRef>
              <c:f>'IC20.1'!$B$23:$H$23</c:f>
              <c:numCache>
                <c:formatCode>0%</c:formatCode>
                <c:ptCount val="7"/>
                <c:pt idx="0">
                  <c:v>0</c:v>
                </c:pt>
                <c:pt idx="1">
                  <c:v>3.3333333333333333E-2</c:v>
                </c:pt>
                <c:pt idx="2">
                  <c:v>0.14814814814814814</c:v>
                </c:pt>
                <c:pt idx="3">
                  <c:v>0.16129032258064516</c:v>
                </c:pt>
                <c:pt idx="4">
                  <c:v>0.14705882352941177</c:v>
                </c:pt>
                <c:pt idx="5">
                  <c:v>5.8823529411764705E-2</c:v>
                </c:pt>
                <c:pt idx="6">
                  <c:v>9.0909090909090912E-2</c:v>
                </c:pt>
              </c:numCache>
            </c:numRef>
          </c:val>
        </c:ser>
        <c:gapWidth val="100"/>
        <c:axId val="60181888"/>
        <c:axId val="60187776"/>
      </c:barChart>
      <c:catAx>
        <c:axId val="60181888"/>
        <c:scaling>
          <c:orientation val="minMax"/>
        </c:scaling>
        <c:axPos val="b"/>
        <c:numFmt formatCode="General" sourceLinked="1"/>
        <c:tickLblPos val="nextTo"/>
        <c:txPr>
          <a:bodyPr/>
          <a:lstStyle/>
          <a:p>
            <a:pPr>
              <a:defRPr>
                <a:latin typeface="Arial Narrow" pitchFamily="34" charset="0"/>
              </a:defRPr>
            </a:pPr>
            <a:endParaRPr lang="es-ES"/>
          </a:p>
        </c:txPr>
        <c:crossAx val="60187776"/>
        <c:crosses val="autoZero"/>
        <c:auto val="1"/>
        <c:lblAlgn val="ctr"/>
        <c:lblOffset val="100"/>
      </c:catAx>
      <c:valAx>
        <c:axId val="60187776"/>
        <c:scaling>
          <c:orientation val="minMax"/>
        </c:scaling>
        <c:axPos val="l"/>
        <c:majorGridlines/>
        <c:numFmt formatCode="0%" sourceLinked="1"/>
        <c:tickLblPos val="nextTo"/>
        <c:txPr>
          <a:bodyPr/>
          <a:lstStyle/>
          <a:p>
            <a:pPr>
              <a:defRPr>
                <a:latin typeface="Arial Narrow" pitchFamily="34" charset="0"/>
              </a:defRPr>
            </a:pPr>
            <a:endParaRPr lang="es-ES"/>
          </a:p>
        </c:txPr>
        <c:crossAx val="60181888"/>
        <c:crosses val="autoZero"/>
        <c:crossBetween val="between"/>
      </c:valAx>
      <c:spPr>
        <a:ln>
          <a:solidFill>
            <a:srgbClr val="000000"/>
          </a:solidFill>
        </a:ln>
      </c:spPr>
    </c:plotArea>
    <c:legend>
      <c:legendPos val="r"/>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IC21. Volum no comptabilitzat i pèrdues d'aigua a la xarxa d'abastiment municipal</a:t>
            </a:r>
          </a:p>
        </c:rich>
      </c:tx>
      <c:spPr>
        <a:noFill/>
        <a:ln w="25400">
          <a:noFill/>
        </a:ln>
      </c:spPr>
    </c:title>
    <c:plotArea>
      <c:layout>
        <c:manualLayout>
          <c:layoutTarget val="inner"/>
          <c:xMode val="edge"/>
          <c:yMode val="edge"/>
          <c:x val="6.1374319056799825E-2"/>
          <c:y val="0.20141838972508874"/>
          <c:w val="0.78896893037111782"/>
          <c:h val="0.71624387328509243"/>
        </c:manualLayout>
      </c:layout>
      <c:lineChart>
        <c:grouping val="standard"/>
        <c:ser>
          <c:idx val="0"/>
          <c:order val="0"/>
          <c:tx>
            <c:strRef>
              <c:f>'IC21'!$A$21</c:f>
              <c:strCache>
                <c:ptCount val="1"/>
                <c:pt idx="0">
                  <c:v>% pèrdua</c:v>
                </c:pt>
              </c:strCache>
            </c:strRef>
          </c:tx>
          <c:spPr>
            <a:ln w="25400">
              <a:solidFill>
                <a:srgbClr val="666699"/>
              </a:solidFill>
              <a:prstDash val="solid"/>
            </a:ln>
          </c:spPr>
          <c:marker>
            <c:symbol val="none"/>
          </c:marker>
          <c:cat>
            <c:numRef>
              <c:f>('IC21'!$B$17:$J$17,'IC21'!$B$22:$D$22)</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('IC21'!$B$21:$J$21,'IC21'!$B$26:$D$26)</c:f>
              <c:numCache>
                <c:formatCode>#,##0.00</c:formatCode>
                <c:ptCount val="12"/>
                <c:pt idx="0">
                  <c:v>46.763790461996521</c:v>
                </c:pt>
                <c:pt idx="1">
                  <c:v>45.93581031915727</c:v>
                </c:pt>
                <c:pt idx="2">
                  <c:v>48.875527964307338</c:v>
                </c:pt>
                <c:pt idx="3">
                  <c:v>56.225406214751871</c:v>
                </c:pt>
                <c:pt idx="4">
                  <c:v>56.308180639052289</c:v>
                </c:pt>
                <c:pt idx="5">
                  <c:v>56.388739918362241</c:v>
                </c:pt>
                <c:pt idx="6">
                  <c:v>36.609660104440124</c:v>
                </c:pt>
                <c:pt idx="7">
                  <c:v>29.113695551196788</c:v>
                </c:pt>
                <c:pt idx="8">
                  <c:v>27.60572023771007</c:v>
                </c:pt>
                <c:pt idx="9">
                  <c:v>35.196327285262136</c:v>
                </c:pt>
                <c:pt idx="10">
                  <c:v>46.552580312464187</c:v>
                </c:pt>
                <c:pt idx="11">
                  <c:v>62.214564102564104</c:v>
                </c:pt>
              </c:numCache>
            </c:numRef>
          </c:val>
        </c:ser>
        <c:marker val="1"/>
        <c:axId val="60257408"/>
        <c:axId val="60258944"/>
      </c:lineChart>
      <c:catAx>
        <c:axId val="6025740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258944"/>
        <c:crosses val="autoZero"/>
        <c:auto val="1"/>
        <c:lblAlgn val="ctr"/>
        <c:lblOffset val="100"/>
      </c:catAx>
      <c:valAx>
        <c:axId val="60258944"/>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s-ES">
                    <a:latin typeface="Arial Narrow" pitchFamily="34" charset="0"/>
                  </a:rPr>
                  <a:t>%</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257408"/>
        <c:crosses val="autoZero"/>
        <c:crossBetween val="between"/>
      </c:valAx>
      <c:spPr>
        <a:noFill/>
        <a:ln>
          <a:solidFill>
            <a:sysClr val="windowText" lastClr="000000"/>
          </a:solidFill>
        </a:ln>
      </c:spPr>
    </c:plotArea>
    <c:legend>
      <c:legendPos val="r"/>
      <c:layout>
        <c:manualLayout>
          <c:xMode val="edge"/>
          <c:yMode val="edge"/>
          <c:x val="0.88565799984384108"/>
          <c:y val="0.52809974296836293"/>
          <c:w val="0.10956930154897698"/>
          <c:h val="0.1703115056653188"/>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22. Volum d'aigua residual tractada municipal</a:t>
            </a:r>
          </a:p>
        </c:rich>
      </c:tx>
      <c:layout>
        <c:manualLayout>
          <c:xMode val="edge"/>
          <c:yMode val="edge"/>
          <c:x val="0.1921926968904854"/>
          <c:y val="2.9629629629629804E-2"/>
        </c:manualLayout>
      </c:layout>
      <c:spPr>
        <a:noFill/>
        <a:ln w="25400">
          <a:noFill/>
        </a:ln>
      </c:spPr>
    </c:title>
    <c:view3D>
      <c:depthPercent val="100"/>
      <c:rAngAx val="1"/>
    </c:view3D>
    <c:sideWall>
      <c:spPr>
        <a:ln>
          <a:solidFill>
            <a:schemeClr val="tx1"/>
          </a:solidFill>
        </a:ln>
      </c:spPr>
    </c:sideWall>
    <c:backWall>
      <c:spPr>
        <a:ln>
          <a:solidFill>
            <a:schemeClr val="tx1"/>
          </a:solidFill>
        </a:ln>
      </c:spPr>
    </c:backWall>
    <c:plotArea>
      <c:layout/>
      <c:bar3DChart>
        <c:barDir val="col"/>
        <c:grouping val="clustered"/>
        <c:ser>
          <c:idx val="0"/>
          <c:order val="0"/>
          <c:tx>
            <c:strRef>
              <c:f>'IC22'!$A$23</c:f>
              <c:strCache>
                <c:ptCount val="1"/>
                <c:pt idx="0">
                  <c:v>m3/hab/any</c:v>
                </c:pt>
              </c:strCache>
            </c:strRef>
          </c:tx>
          <c:cat>
            <c:numRef>
              <c:f>'IC22'!$B$20:$H$20</c:f>
              <c:numCache>
                <c:formatCode>General</c:formatCode>
                <c:ptCount val="7"/>
                <c:pt idx="0">
                  <c:v>2004</c:v>
                </c:pt>
                <c:pt idx="1">
                  <c:v>2005</c:v>
                </c:pt>
                <c:pt idx="2">
                  <c:v>2006</c:v>
                </c:pt>
                <c:pt idx="3">
                  <c:v>2007</c:v>
                </c:pt>
                <c:pt idx="4">
                  <c:v>2008</c:v>
                </c:pt>
                <c:pt idx="5">
                  <c:v>2009</c:v>
                </c:pt>
                <c:pt idx="6">
                  <c:v>2010</c:v>
                </c:pt>
              </c:numCache>
            </c:numRef>
          </c:cat>
          <c:val>
            <c:numRef>
              <c:f>'IC22'!$B$23:$J$23</c:f>
              <c:numCache>
                <c:formatCode>0.00</c:formatCode>
                <c:ptCount val="9"/>
                <c:pt idx="0">
                  <c:v>0</c:v>
                </c:pt>
              </c:numCache>
            </c:numRef>
          </c:val>
        </c:ser>
        <c:shape val="cylinder"/>
        <c:axId val="60337536"/>
        <c:axId val="60339328"/>
        <c:axId val="0"/>
      </c:bar3DChart>
      <c:catAx>
        <c:axId val="60337536"/>
        <c:scaling>
          <c:orientation val="minMax"/>
        </c:scaling>
        <c:axPos val="b"/>
        <c:numFmt formatCode="General" sourceLinked="1"/>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339328"/>
        <c:crosses val="autoZero"/>
        <c:auto val="1"/>
        <c:lblAlgn val="ctr"/>
        <c:lblOffset val="100"/>
      </c:catAx>
      <c:valAx>
        <c:axId val="60339328"/>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337536"/>
        <c:crosses val="autoZero"/>
        <c:crossBetween val="between"/>
      </c:valAx>
      <c:spPr>
        <a:noFill/>
        <a:ln w="25400">
          <a:noFill/>
        </a:ln>
      </c:spPr>
    </c:plotArea>
    <c:legend>
      <c:legendPos val="r"/>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23. Reutilització de les aigües depurades</a:t>
            </a:r>
          </a:p>
        </c:rich>
      </c:tx>
      <c:layout/>
      <c:spPr>
        <a:noFill/>
        <a:ln w="25400">
          <a:noFill/>
        </a:ln>
      </c:spPr>
    </c:title>
    <c:plotArea>
      <c:layout>
        <c:manualLayout>
          <c:layoutTarget val="inner"/>
          <c:xMode val="edge"/>
          <c:yMode val="edge"/>
          <c:x val="0.20335878982869079"/>
          <c:y val="0.19563627539258319"/>
          <c:w val="0.633458442694667"/>
          <c:h val="0.72034703995333915"/>
        </c:manualLayout>
      </c:layout>
      <c:lineChart>
        <c:grouping val="standard"/>
        <c:ser>
          <c:idx val="0"/>
          <c:order val="0"/>
          <c:tx>
            <c:strRef>
              <c:f>'IC23'!$A$19</c:f>
              <c:strCache>
                <c:ptCount val="1"/>
                <c:pt idx="0">
                  <c:v>Reutilització</c:v>
                </c:pt>
              </c:strCache>
            </c:strRef>
          </c:tx>
          <c:cat>
            <c:numRef>
              <c:f>'IC23'!$B$16:$J$16</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'IC23'!$B$19:$J$19</c:f>
              <c:numCache>
                <c:formatCode>0.00</c:formatCode>
                <c:ptCount val="9"/>
                <c:pt idx="8">
                  <c:v>0</c:v>
                </c:pt>
              </c:numCache>
            </c:numRef>
          </c:val>
        </c:ser>
        <c:marker val="1"/>
        <c:axId val="58991744"/>
        <c:axId val="58993280"/>
      </c:lineChart>
      <c:catAx>
        <c:axId val="58991744"/>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8993280"/>
        <c:crosses val="autoZero"/>
        <c:auto val="1"/>
        <c:lblAlgn val="ctr"/>
        <c:lblOffset val="100"/>
      </c:catAx>
      <c:valAx>
        <c:axId val="58993280"/>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s-ES">
                    <a:latin typeface="Arial Narrow" pitchFamily="34" charset="0"/>
                  </a:rPr>
                  <a:t>%</a:t>
                </a:r>
              </a:p>
            </c:rich>
          </c:tx>
          <c:layout/>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8991744"/>
        <c:crosses val="autoZero"/>
        <c:crossBetween val="between"/>
      </c:valAx>
      <c:spPr>
        <a:ln>
          <a:solidFill>
            <a:sysClr val="windowText" lastClr="000000"/>
          </a:solidFill>
        </a:ln>
      </c:spPr>
    </c:plotArea>
    <c:legend>
      <c:legendPos val="r"/>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1800">
                <a:latin typeface="Arial Narrow" pitchFamily="34" charset="0"/>
              </a:rPr>
              <a:t>IC 23.1 Usos de l'aigua depurada d'EDAR</a:t>
            </a:r>
          </a:p>
        </c:rich>
      </c:tx>
      <c:layout>
        <c:manualLayout>
          <c:xMode val="edge"/>
          <c:yMode val="edge"/>
          <c:x val="0.15972699319018027"/>
          <c:y val="3.4567901234567884E-2"/>
        </c:manualLayout>
      </c:layout>
      <c:spPr>
        <a:noFill/>
        <a:ln w="25400">
          <a:noFill/>
        </a:ln>
      </c:spPr>
    </c:title>
    <c:plotArea>
      <c:layout>
        <c:manualLayout>
          <c:layoutTarget val="inner"/>
          <c:xMode val="edge"/>
          <c:yMode val="edge"/>
          <c:x val="0.11985919888668889"/>
          <c:y val="0.15035831632157093"/>
          <c:w val="0.57846418320516957"/>
          <c:h val="0.68924234470690648"/>
        </c:manualLayout>
      </c:layout>
      <c:barChart>
        <c:barDir val="col"/>
        <c:grouping val="clustered"/>
        <c:ser>
          <c:idx val="0"/>
          <c:order val="0"/>
          <c:tx>
            <c:strRef>
              <c:f>'IC23.1'!$A$17</c:f>
              <c:strCache>
                <c:ptCount val="1"/>
                <c:pt idx="0">
                  <c:v>ús agrícola</c:v>
                </c:pt>
              </c:strCache>
            </c:strRef>
          </c:tx>
          <c:cat>
            <c:numRef>
              <c:f>('IC23.1'!$C$16,'IC23.1'!$E$16,'IC23.1'!$G$16,'IC23.1'!$I$16)</c:f>
              <c:numCache>
                <c:formatCode>General</c:formatCode>
                <c:ptCount val="4"/>
                <c:pt idx="0">
                  <c:v>2007</c:v>
                </c:pt>
                <c:pt idx="1">
                  <c:v>2008</c:v>
                </c:pt>
                <c:pt idx="2">
                  <c:v>2009</c:v>
                </c:pt>
                <c:pt idx="3">
                  <c:v>2010</c:v>
                </c:pt>
              </c:numCache>
            </c:numRef>
          </c:cat>
          <c:val>
            <c:numRef>
              <c:f>('IC23.1'!$D$17,'IC23.1'!$F$17,'IC23.1'!$H$17,'IC23.1'!$J$17)</c:f>
              <c:numCache>
                <c:formatCode>#,##0</c:formatCode>
                <c:ptCount val="4"/>
                <c:pt idx="0">
                  <c:v>0</c:v>
                </c:pt>
                <c:pt idx="1">
                  <c:v>0</c:v>
                </c:pt>
                <c:pt idx="2">
                  <c:v>0</c:v>
                </c:pt>
                <c:pt idx="3">
                  <c:v>0</c:v>
                </c:pt>
              </c:numCache>
            </c:numRef>
          </c:val>
        </c:ser>
        <c:ser>
          <c:idx val="1"/>
          <c:order val="1"/>
          <c:tx>
            <c:strRef>
              <c:f>'IC23.1'!$A$18</c:f>
              <c:strCache>
                <c:ptCount val="1"/>
                <c:pt idx="0">
                  <c:v>ús industrial (inclou turisme)</c:v>
                </c:pt>
              </c:strCache>
            </c:strRef>
          </c:tx>
          <c:cat>
            <c:numRef>
              <c:f>('IC23.1'!$C$16,'IC23.1'!$E$16,'IC23.1'!$G$16,'IC23.1'!$I$16)</c:f>
              <c:numCache>
                <c:formatCode>General</c:formatCode>
                <c:ptCount val="4"/>
                <c:pt idx="0">
                  <c:v>2007</c:v>
                </c:pt>
                <c:pt idx="1">
                  <c:v>2008</c:v>
                </c:pt>
                <c:pt idx="2">
                  <c:v>2009</c:v>
                </c:pt>
                <c:pt idx="3">
                  <c:v>2010</c:v>
                </c:pt>
              </c:numCache>
            </c:numRef>
          </c:cat>
          <c:val>
            <c:numRef>
              <c:f>('IC23.1'!$D$18,'IC23.1'!$F$18,'IC23.1'!$H$18,'IC23.1'!$J$18)</c:f>
              <c:numCache>
                <c:formatCode>#,##0</c:formatCode>
                <c:ptCount val="4"/>
                <c:pt idx="0">
                  <c:v>0</c:v>
                </c:pt>
                <c:pt idx="1">
                  <c:v>0</c:v>
                </c:pt>
                <c:pt idx="2">
                  <c:v>0</c:v>
                </c:pt>
                <c:pt idx="3">
                  <c:v>0</c:v>
                </c:pt>
              </c:numCache>
            </c:numRef>
          </c:val>
        </c:ser>
        <c:ser>
          <c:idx val="2"/>
          <c:order val="2"/>
          <c:tx>
            <c:strRef>
              <c:f>'IC23.1'!$A$19</c:f>
              <c:strCache>
                <c:ptCount val="1"/>
                <c:pt idx="0">
                  <c:v>ús urbà </c:v>
                </c:pt>
              </c:strCache>
            </c:strRef>
          </c:tx>
          <c:cat>
            <c:numRef>
              <c:f>('IC23.1'!$C$16,'IC23.1'!$E$16,'IC23.1'!$G$16,'IC23.1'!$I$16)</c:f>
              <c:numCache>
                <c:formatCode>General</c:formatCode>
                <c:ptCount val="4"/>
                <c:pt idx="0">
                  <c:v>2007</c:v>
                </c:pt>
                <c:pt idx="1">
                  <c:v>2008</c:v>
                </c:pt>
                <c:pt idx="2">
                  <c:v>2009</c:v>
                </c:pt>
                <c:pt idx="3">
                  <c:v>2010</c:v>
                </c:pt>
              </c:numCache>
            </c:numRef>
          </c:cat>
          <c:val>
            <c:numRef>
              <c:f>('IC23.1'!$D$19,'IC23.1'!$F$19,'IC23.1'!$H$19,'IC23.1'!$J$19)</c:f>
              <c:numCache>
                <c:formatCode>#,##0</c:formatCode>
                <c:ptCount val="4"/>
                <c:pt idx="0">
                  <c:v>0</c:v>
                </c:pt>
                <c:pt idx="1">
                  <c:v>0</c:v>
                </c:pt>
                <c:pt idx="2">
                  <c:v>0</c:v>
                </c:pt>
                <c:pt idx="3">
                  <c:v>0</c:v>
                </c:pt>
              </c:numCache>
            </c:numRef>
          </c:val>
        </c:ser>
        <c:ser>
          <c:idx val="3"/>
          <c:order val="3"/>
          <c:tx>
            <c:strRef>
              <c:f>'IC23.1'!$A$20</c:f>
              <c:strCache>
                <c:ptCount val="1"/>
                <c:pt idx="0">
                  <c:v>altres usos</c:v>
                </c:pt>
              </c:strCache>
            </c:strRef>
          </c:tx>
          <c:cat>
            <c:numRef>
              <c:f>('IC23.1'!$C$16,'IC23.1'!$E$16,'IC23.1'!$G$16,'IC23.1'!$I$16)</c:f>
              <c:numCache>
                <c:formatCode>General</c:formatCode>
                <c:ptCount val="4"/>
                <c:pt idx="0">
                  <c:v>2007</c:v>
                </c:pt>
                <c:pt idx="1">
                  <c:v>2008</c:v>
                </c:pt>
                <c:pt idx="2">
                  <c:v>2009</c:v>
                </c:pt>
                <c:pt idx="3">
                  <c:v>2010</c:v>
                </c:pt>
              </c:numCache>
            </c:numRef>
          </c:cat>
          <c:val>
            <c:numRef>
              <c:f>('IC23.1'!$D$20,'IC23.1'!$F$20,'IC23.1'!$H$20,'IC23.1'!$J$20)</c:f>
              <c:numCache>
                <c:formatCode>#,##0</c:formatCode>
                <c:ptCount val="4"/>
                <c:pt idx="0">
                  <c:v>0</c:v>
                </c:pt>
                <c:pt idx="1">
                  <c:v>0</c:v>
                </c:pt>
                <c:pt idx="2">
                  <c:v>0</c:v>
                </c:pt>
                <c:pt idx="3">
                  <c:v>0</c:v>
                </c:pt>
              </c:numCache>
            </c:numRef>
          </c:val>
        </c:ser>
        <c:axId val="60630528"/>
        <c:axId val="60632064"/>
      </c:barChart>
      <c:catAx>
        <c:axId val="6063052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60632064"/>
        <c:crosses val="autoZero"/>
        <c:auto val="1"/>
        <c:lblAlgn val="ctr"/>
        <c:lblOffset val="100"/>
      </c:catAx>
      <c:valAx>
        <c:axId val="60632064"/>
        <c:scaling>
          <c:orientation val="minMax"/>
        </c:scaling>
        <c:axPos val="l"/>
        <c:majorGridlines/>
        <c:title>
          <c:tx>
            <c:rich>
              <a:bodyPr/>
              <a:lstStyle/>
              <a:p>
                <a:pPr>
                  <a:defRPr sz="1000" b="1" i="0" u="none" strike="noStrike" baseline="0">
                    <a:solidFill>
                      <a:srgbClr val="000000"/>
                    </a:solidFill>
                    <a:latin typeface="Arial Narrow" pitchFamily="34" charset="0"/>
                    <a:ea typeface="Calibri"/>
                    <a:cs typeface="Calibri"/>
                  </a:defRPr>
                </a:pPr>
                <a:r>
                  <a:rPr lang="es-ES">
                    <a:latin typeface="Arial Narrow" pitchFamily="34" charset="0"/>
                  </a:rPr>
                  <a:t>%</a:t>
                </a:r>
              </a:p>
            </c:rich>
          </c:tx>
          <c:layout/>
          <c:spPr>
            <a:noFill/>
            <a:ln w="25400">
              <a:noFill/>
            </a:ln>
          </c:spPr>
        </c:title>
        <c:numFmt formatCode="#,##0" sourceLinked="1"/>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60630528"/>
        <c:crosses val="autoZero"/>
        <c:crossBetween val="between"/>
      </c:valAx>
      <c:spPr>
        <a:ln>
          <a:solidFill>
            <a:sysClr val="windowText" lastClr="000000"/>
          </a:solidFill>
        </a:ln>
      </c:spPr>
    </c:plotArea>
    <c:legend>
      <c:legendPos val="r"/>
      <c:layout>
        <c:manualLayout>
          <c:xMode val="edge"/>
          <c:yMode val="edge"/>
          <c:x val="0.7113188336838081"/>
          <c:y val="0.27172081267619325"/>
          <c:w val="0.27308662440586806"/>
          <c:h val="0.48789190240108876"/>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24. Qualitat de les aigúes de bany</a:t>
            </a:r>
          </a:p>
        </c:rich>
      </c:tx>
      <c:layout>
        <c:manualLayout>
          <c:xMode val="edge"/>
          <c:yMode val="edge"/>
          <c:x val="0.22408311461067368"/>
          <c:y val="2.5038897164881418E-2"/>
        </c:manualLayout>
      </c:layout>
      <c:spPr>
        <a:noFill/>
        <a:ln w="25400">
          <a:noFill/>
        </a:ln>
      </c:spPr>
    </c:title>
    <c:plotArea>
      <c:layout>
        <c:manualLayout>
          <c:layoutTarget val="inner"/>
          <c:xMode val="edge"/>
          <c:yMode val="edge"/>
          <c:x val="7.0833477444412637E-2"/>
          <c:y val="0.18018097278369918"/>
          <c:w val="0.71250144958791017"/>
          <c:h val="0.66216507498009913"/>
        </c:manualLayout>
      </c:layout>
      <c:barChart>
        <c:barDir val="col"/>
        <c:grouping val="clustered"/>
        <c:ser>
          <c:idx val="0"/>
          <c:order val="0"/>
          <c:tx>
            <c:strRef>
              <c:f>'IC24'!$A$22</c:f>
              <c:strCache>
                <c:ptCount val="1"/>
                <c:pt idx="0">
                  <c:v>% zones aptes per al bany</c:v>
                </c:pt>
              </c:strCache>
            </c:strRef>
          </c:tx>
          <c:dPt>
            <c:idx val="0"/>
            <c:spPr/>
          </c:dPt>
          <c:cat>
            <c:numRef>
              <c:f>'IC24'!$B$18:$H$18</c:f>
              <c:numCache>
                <c:formatCode>General</c:formatCode>
                <c:ptCount val="7"/>
                <c:pt idx="0">
                  <c:v>2005</c:v>
                </c:pt>
                <c:pt idx="1">
                  <c:v>2006</c:v>
                </c:pt>
                <c:pt idx="2">
                  <c:v>2007</c:v>
                </c:pt>
                <c:pt idx="3">
                  <c:v>2008</c:v>
                </c:pt>
                <c:pt idx="4">
                  <c:v>2009</c:v>
                </c:pt>
                <c:pt idx="5">
                  <c:v>2010</c:v>
                </c:pt>
                <c:pt idx="6">
                  <c:v>2011</c:v>
                </c:pt>
              </c:numCache>
            </c:numRef>
          </c:cat>
          <c:val>
            <c:numRef>
              <c:f>'IC24'!$B$22:$H$22</c:f>
              <c:numCache>
                <c:formatCode>0</c:formatCode>
                <c:ptCount val="7"/>
                <c:pt idx="0">
                  <c:v>0</c:v>
                </c:pt>
                <c:pt idx="1">
                  <c:v>0</c:v>
                </c:pt>
                <c:pt idx="2">
                  <c:v>0</c:v>
                </c:pt>
                <c:pt idx="3">
                  <c:v>0</c:v>
                </c:pt>
                <c:pt idx="4">
                  <c:v>0</c:v>
                </c:pt>
                <c:pt idx="5">
                  <c:v>0</c:v>
                </c:pt>
              </c:numCache>
            </c:numRef>
          </c:val>
        </c:ser>
        <c:ser>
          <c:idx val="1"/>
          <c:order val="1"/>
          <c:tx>
            <c:strRef>
              <c:f>'IC24'!$A$23</c:f>
              <c:strCache>
                <c:ptCount val="1"/>
                <c:pt idx="0">
                  <c:v>%  zones no aptes per al bany</c:v>
                </c:pt>
              </c:strCache>
            </c:strRef>
          </c:tx>
          <c:cat>
            <c:numRef>
              <c:f>'IC24'!$B$18:$H$18</c:f>
              <c:numCache>
                <c:formatCode>General</c:formatCode>
                <c:ptCount val="7"/>
                <c:pt idx="0">
                  <c:v>2005</c:v>
                </c:pt>
                <c:pt idx="1">
                  <c:v>2006</c:v>
                </c:pt>
                <c:pt idx="2">
                  <c:v>2007</c:v>
                </c:pt>
                <c:pt idx="3">
                  <c:v>2008</c:v>
                </c:pt>
                <c:pt idx="4">
                  <c:v>2009</c:v>
                </c:pt>
                <c:pt idx="5">
                  <c:v>2010</c:v>
                </c:pt>
                <c:pt idx="6">
                  <c:v>2011</c:v>
                </c:pt>
              </c:numCache>
            </c:numRef>
          </c:cat>
          <c:val>
            <c:numRef>
              <c:f>'IC24'!$B$23:$H$23</c:f>
              <c:numCache>
                <c:formatCode>0</c:formatCode>
                <c:ptCount val="7"/>
                <c:pt idx="0">
                  <c:v>0</c:v>
                </c:pt>
                <c:pt idx="1">
                  <c:v>0</c:v>
                </c:pt>
                <c:pt idx="2">
                  <c:v>0</c:v>
                </c:pt>
                <c:pt idx="3">
                  <c:v>0</c:v>
                </c:pt>
                <c:pt idx="4">
                  <c:v>0</c:v>
                </c:pt>
                <c:pt idx="5">
                  <c:v>0</c:v>
                </c:pt>
              </c:numCache>
            </c:numRef>
          </c:val>
        </c:ser>
        <c:gapWidth val="100"/>
        <c:axId val="60687104"/>
        <c:axId val="60688640"/>
      </c:barChart>
      <c:catAx>
        <c:axId val="60687104"/>
        <c:scaling>
          <c:orientation val="minMax"/>
        </c:scaling>
        <c:axPos val="b"/>
        <c:numFmt formatCode="General" sourceLinked="1"/>
        <c:tickLblPos val="nextTo"/>
        <c:txPr>
          <a:bodyPr/>
          <a:lstStyle/>
          <a:p>
            <a:pPr>
              <a:defRPr>
                <a:latin typeface="Arial Narrow" pitchFamily="34" charset="0"/>
              </a:defRPr>
            </a:pPr>
            <a:endParaRPr lang="es-ES"/>
          </a:p>
        </c:txPr>
        <c:crossAx val="60688640"/>
        <c:crosses val="autoZero"/>
        <c:auto val="1"/>
        <c:lblAlgn val="ctr"/>
        <c:lblOffset val="100"/>
      </c:catAx>
      <c:valAx>
        <c:axId val="60688640"/>
        <c:scaling>
          <c:orientation val="minMax"/>
        </c:scaling>
        <c:axPos val="l"/>
        <c:majorGridlines/>
        <c:numFmt formatCode="0" sourceLinked="1"/>
        <c:tickLblPos val="nextTo"/>
        <c:txPr>
          <a:bodyPr/>
          <a:lstStyle/>
          <a:p>
            <a:pPr>
              <a:defRPr sz="1000">
                <a:latin typeface="Arial Narrow" pitchFamily="34" charset="0"/>
              </a:defRPr>
            </a:pPr>
            <a:endParaRPr lang="es-ES"/>
          </a:p>
        </c:txPr>
        <c:crossAx val="60687104"/>
        <c:crosses val="autoZero"/>
        <c:crossBetween val="between"/>
      </c:valAx>
      <c:spPr>
        <a:ln>
          <a:solidFill>
            <a:srgbClr val="000000"/>
          </a:solidFill>
        </a:ln>
      </c:spPr>
    </c:plotArea>
    <c:legend>
      <c:legendPos val="r"/>
      <c:layout>
        <c:manualLayout>
          <c:xMode val="edge"/>
          <c:yMode val="edge"/>
          <c:x val="0.82202214108711258"/>
          <c:y val="0.30049215112478811"/>
          <c:w val="0.15625031789208696"/>
          <c:h val="0.45495695627884314"/>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alignWithMargins="0"/>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D. Taxa d'atur per sectors</a:t>
            </a:r>
          </a:p>
        </c:rich>
      </c:tx>
      <c:layout>
        <c:manualLayout>
          <c:xMode val="edge"/>
          <c:yMode val="edge"/>
          <c:x val="0.29024729706951768"/>
          <c:y val="3.4934474021197176E-2"/>
        </c:manualLayout>
      </c:layout>
      <c:spPr>
        <a:noFill/>
        <a:ln w="25400">
          <a:noFill/>
        </a:ln>
      </c:spPr>
    </c:title>
    <c:plotArea>
      <c:layout>
        <c:manualLayout>
          <c:layoutTarget val="inner"/>
          <c:xMode val="edge"/>
          <c:yMode val="edge"/>
          <c:x val="0.11609393803940446"/>
          <c:y val="0.13764192139737991"/>
          <c:w val="0.59850687544512349"/>
          <c:h val="0.69578837579800368"/>
        </c:manualLayout>
      </c:layout>
      <c:barChart>
        <c:barDir val="col"/>
        <c:grouping val="percentStacked"/>
        <c:ser>
          <c:idx val="0"/>
          <c:order val="0"/>
          <c:tx>
            <c:strRef>
              <c:f>'IC4'!$A$110</c:f>
              <c:strCache>
                <c:ptCount val="1"/>
                <c:pt idx="0">
                  <c:v>% serveis</c:v>
                </c:pt>
              </c:strCache>
            </c:strRef>
          </c:tx>
          <c:spPr>
            <a:solidFill>
              <a:srgbClr val="FF9900"/>
            </a:solidFill>
            <a:ln w="12700">
              <a:solidFill>
                <a:srgbClr val="000000"/>
              </a:solidFill>
              <a:prstDash val="solid"/>
            </a:ln>
          </c:spPr>
          <c:cat>
            <c:numRef>
              <c:f>('IC4'!$B$109:$I$109,'IC4'!$B$115:$D$115)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('IC4'!$B$110:$I$110,'IC4'!$B$116:$D$116)</c:f>
              <c:numCache>
                <c:formatCode>0.00%</c:formatCode>
                <c:ptCount val="11"/>
                <c:pt idx="0">
                  <c:v>0.79844961240310075</c:v>
                </c:pt>
                <c:pt idx="1">
                  <c:v>0.84070796460176989</c:v>
                </c:pt>
                <c:pt idx="2">
                  <c:v>0.81451612903225812</c:v>
                </c:pt>
                <c:pt idx="3">
                  <c:v>0.77181208053691275</c:v>
                </c:pt>
                <c:pt idx="4">
                  <c:v>0.74879227053140096</c:v>
                </c:pt>
                <c:pt idx="5">
                  <c:v>0.73755832438238444</c:v>
                </c:pt>
                <c:pt idx="6">
                  <c:v>0.74709999999999999</c:v>
                </c:pt>
                <c:pt idx="7">
                  <c:v>0.7631</c:v>
                </c:pt>
                <c:pt idx="8">
                  <c:v>0.78369999999999995</c:v>
                </c:pt>
                <c:pt idx="9">
                  <c:v>0.78569999999999995</c:v>
                </c:pt>
                <c:pt idx="10">
                  <c:v>0.79279999999999995</c:v>
                </c:pt>
              </c:numCache>
            </c:numRef>
          </c:val>
        </c:ser>
        <c:ser>
          <c:idx val="1"/>
          <c:order val="1"/>
          <c:tx>
            <c:strRef>
              <c:f>'IC4'!$A$111</c:f>
              <c:strCache>
                <c:ptCount val="1"/>
                <c:pt idx="0">
                  <c:v>% Construcció</c:v>
                </c:pt>
              </c:strCache>
            </c:strRef>
          </c:tx>
          <c:spPr>
            <a:solidFill>
              <a:srgbClr val="99CC00"/>
            </a:solidFill>
            <a:ln w="12700">
              <a:solidFill>
                <a:srgbClr val="000000"/>
              </a:solidFill>
              <a:prstDash val="solid"/>
            </a:ln>
          </c:spPr>
          <c:cat>
            <c:numRef>
              <c:f>('IC4'!$B$109:$I$109,'IC4'!$B$115:$D$115)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('IC4'!$B$111:$I$111,'IC4'!$B$117:$D$117)</c:f>
              <c:numCache>
                <c:formatCode>0.00%</c:formatCode>
                <c:ptCount val="11"/>
                <c:pt idx="0">
                  <c:v>0.12403100775193798</c:v>
                </c:pt>
                <c:pt idx="1">
                  <c:v>9.7345132743362831E-2</c:v>
                </c:pt>
                <c:pt idx="2">
                  <c:v>0.12096774193548387</c:v>
                </c:pt>
                <c:pt idx="3">
                  <c:v>0.16778523489932887</c:v>
                </c:pt>
                <c:pt idx="4">
                  <c:v>0.18357487922705315</c:v>
                </c:pt>
                <c:pt idx="5">
                  <c:v>0.15538861439312568</c:v>
                </c:pt>
                <c:pt idx="6">
                  <c:v>0.14169999999999999</c:v>
                </c:pt>
                <c:pt idx="7">
                  <c:v>0.12820000000000001</c:v>
                </c:pt>
                <c:pt idx="8">
                  <c:v>0.12759999999999999</c:v>
                </c:pt>
                <c:pt idx="9">
                  <c:v>9.5200000000000007E-2</c:v>
                </c:pt>
                <c:pt idx="10">
                  <c:v>9.5600000000000004E-2</c:v>
                </c:pt>
              </c:numCache>
            </c:numRef>
          </c:val>
        </c:ser>
        <c:ser>
          <c:idx val="2"/>
          <c:order val="2"/>
          <c:tx>
            <c:strRef>
              <c:f>'IC4'!$A$112</c:f>
              <c:strCache>
                <c:ptCount val="1"/>
                <c:pt idx="0">
                  <c:v>% industria</c:v>
                </c:pt>
              </c:strCache>
            </c:strRef>
          </c:tx>
          <c:spPr>
            <a:solidFill>
              <a:srgbClr val="FFFF99"/>
            </a:solidFill>
            <a:ln w="12700">
              <a:solidFill>
                <a:srgbClr val="000000"/>
              </a:solidFill>
              <a:prstDash val="solid"/>
            </a:ln>
          </c:spPr>
          <c:cat>
            <c:numRef>
              <c:f>('IC4'!$B$109:$I$109,'IC4'!$B$115:$D$115)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('IC4'!$B$112:$I$112,'IC4'!$B$118:$D$118)</c:f>
              <c:numCache>
                <c:formatCode>0.00%</c:formatCode>
                <c:ptCount val="11"/>
                <c:pt idx="0">
                  <c:v>3.875968992248062E-2</c:v>
                </c:pt>
                <c:pt idx="1">
                  <c:v>3.5398230088495575E-2</c:v>
                </c:pt>
                <c:pt idx="2">
                  <c:v>3.2258064516129031E-2</c:v>
                </c:pt>
                <c:pt idx="3">
                  <c:v>3.3557046979865772E-2</c:v>
                </c:pt>
                <c:pt idx="4">
                  <c:v>3.864734299516908E-2</c:v>
                </c:pt>
                <c:pt idx="5">
                  <c:v>5.0483351235230935E-2</c:v>
                </c:pt>
                <c:pt idx="6">
                  <c:v>4.9799999999999997E-2</c:v>
                </c:pt>
                <c:pt idx="7">
                  <c:v>4.9299999999999997E-2</c:v>
                </c:pt>
                <c:pt idx="8">
                  <c:v>4.9599999999999998E-2</c:v>
                </c:pt>
                <c:pt idx="9">
                  <c:v>5.5500000000000001E-2</c:v>
                </c:pt>
                <c:pt idx="10">
                  <c:v>5.0999999999999997E-2</c:v>
                </c:pt>
              </c:numCache>
            </c:numRef>
          </c:val>
        </c:ser>
        <c:ser>
          <c:idx val="3"/>
          <c:order val="3"/>
          <c:tx>
            <c:strRef>
              <c:f>'IC4'!$A$113</c:f>
              <c:strCache>
                <c:ptCount val="1"/>
                <c:pt idx="0">
                  <c:v>% Agricultura i Pesca</c:v>
                </c:pt>
              </c:strCache>
            </c:strRef>
          </c:tx>
          <c:spPr>
            <a:solidFill>
              <a:srgbClr val="CCFFFF"/>
            </a:solidFill>
            <a:ln w="12700">
              <a:solidFill>
                <a:srgbClr val="000000"/>
              </a:solidFill>
              <a:prstDash val="solid"/>
            </a:ln>
          </c:spPr>
          <c:cat>
            <c:numRef>
              <c:f>('IC4'!$B$109:$I$109,'IC4'!$B$115:$D$115)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('IC4'!$B$113:$I$113,'IC4'!$B$119:$D$119)</c:f>
              <c:numCache>
                <c:formatCode>0.00%</c:formatCode>
                <c:ptCount val="11"/>
                <c:pt idx="0">
                  <c:v>0</c:v>
                </c:pt>
                <c:pt idx="1">
                  <c:v>0</c:v>
                </c:pt>
                <c:pt idx="2">
                  <c:v>0</c:v>
                </c:pt>
                <c:pt idx="3">
                  <c:v>6.7114093959731542E-3</c:v>
                </c:pt>
                <c:pt idx="4">
                  <c:v>0</c:v>
                </c:pt>
                <c:pt idx="5">
                  <c:v>4.296455424274973E-3</c:v>
                </c:pt>
                <c:pt idx="6" formatCode="0%">
                  <c:v>0</c:v>
                </c:pt>
                <c:pt idx="7">
                  <c:v>9.7999999999999997E-3</c:v>
                </c:pt>
                <c:pt idx="8">
                  <c:v>1.77E-2</c:v>
                </c:pt>
                <c:pt idx="9">
                  <c:v>2.7699999999999999E-2</c:v>
                </c:pt>
                <c:pt idx="10">
                  <c:v>2.4E-2</c:v>
                </c:pt>
              </c:numCache>
            </c:numRef>
          </c:val>
        </c:ser>
        <c:ser>
          <c:idx val="4"/>
          <c:order val="4"/>
          <c:tx>
            <c:strRef>
              <c:f>'IC4'!$A$114</c:f>
              <c:strCache>
                <c:ptCount val="1"/>
                <c:pt idx="0">
                  <c:v>Sense ocupació anterior</c:v>
                </c:pt>
              </c:strCache>
            </c:strRef>
          </c:tx>
          <c:spPr>
            <a:solidFill>
              <a:srgbClr val="000080"/>
            </a:solidFill>
            <a:ln w="12700">
              <a:solidFill>
                <a:srgbClr val="000000"/>
              </a:solidFill>
              <a:prstDash val="solid"/>
            </a:ln>
          </c:spPr>
          <c:cat>
            <c:numRef>
              <c:f>('IC4'!$B$109:$I$109,'IC4'!$B$115:$D$115)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('IC4'!$B$114:$I$114,'IC4'!$B$120:$D$120)</c:f>
              <c:numCache>
                <c:formatCode>0.00%</c:formatCode>
                <c:ptCount val="11"/>
                <c:pt idx="0">
                  <c:v>3.875968992248062E-2</c:v>
                </c:pt>
                <c:pt idx="1">
                  <c:v>3.5398230088495575E-2</c:v>
                </c:pt>
                <c:pt idx="2">
                  <c:v>2.4193548387096774E-2</c:v>
                </c:pt>
                <c:pt idx="3">
                  <c:v>2.0134228187919462E-2</c:v>
                </c:pt>
                <c:pt idx="4">
                  <c:v>2.8985507246376812E-2</c:v>
                </c:pt>
                <c:pt idx="5">
                  <c:v>5.2273684210526319E-2</c:v>
                </c:pt>
                <c:pt idx="6">
                  <c:v>6.1400000000000003E-2</c:v>
                </c:pt>
                <c:pt idx="7">
                  <c:v>4.9599999999999998E-2</c:v>
                </c:pt>
                <c:pt idx="8">
                  <c:v>0</c:v>
                </c:pt>
                <c:pt idx="9">
                  <c:v>0</c:v>
                </c:pt>
                <c:pt idx="10">
                  <c:v>0</c:v>
                </c:pt>
              </c:numCache>
            </c:numRef>
          </c:val>
        </c:ser>
        <c:gapWidth val="55"/>
        <c:overlap val="100"/>
        <c:axId val="57890304"/>
        <c:axId val="57891840"/>
      </c:barChart>
      <c:catAx>
        <c:axId val="57890304"/>
        <c:scaling>
          <c:orientation val="minMax"/>
        </c:scaling>
        <c:axPos val="b"/>
        <c:numFmt formatCode="General" sourceLinked="1"/>
        <c:maj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Narrow" pitchFamily="34" charset="0"/>
                <a:ea typeface="Arial"/>
                <a:cs typeface="Arial"/>
              </a:defRPr>
            </a:pPr>
            <a:endParaRPr lang="es-ES"/>
          </a:p>
        </c:txPr>
        <c:crossAx val="57891840"/>
        <c:crosses val="autoZero"/>
        <c:auto val="1"/>
        <c:lblAlgn val="ctr"/>
        <c:lblOffset val="100"/>
        <c:tickLblSkip val="1"/>
        <c:tickMarkSkip val="1"/>
      </c:catAx>
      <c:valAx>
        <c:axId val="57891840"/>
        <c:scaling>
          <c:orientation val="minMax"/>
        </c:scaling>
        <c:axPos val="l"/>
        <c:majorGridlines>
          <c:spPr>
            <a:ln w="3175">
              <a:solidFill>
                <a:srgbClr val="000000"/>
              </a:solidFill>
              <a:prstDash val="solid"/>
            </a:ln>
          </c:spPr>
        </c:majorGridlines>
        <c:numFmt formatCode="0%"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7890304"/>
        <c:crosses val="autoZero"/>
        <c:crossBetween val="between"/>
      </c:valAx>
      <c:spPr>
        <a:solidFill>
          <a:schemeClr val="bg1"/>
        </a:solidFill>
        <a:ln w="12700">
          <a:solidFill>
            <a:srgbClr val="808080"/>
          </a:solidFill>
          <a:prstDash val="solid"/>
        </a:ln>
      </c:spPr>
    </c:plotArea>
    <c:legend>
      <c:legendPos val="r"/>
      <c:layout>
        <c:manualLayout>
          <c:xMode val="edge"/>
          <c:yMode val="edge"/>
          <c:x val="0.7229357798165138"/>
          <c:y val="0.15570960564041841"/>
          <c:w val="0.26238532110091917"/>
          <c:h val="0.6643609840657847"/>
        </c:manualLayout>
      </c:layout>
      <c:spPr>
        <a:solidFill>
          <a:srgbClr val="FFFFFF"/>
        </a:solidFill>
        <a:ln w="3175">
          <a:noFill/>
          <a:prstDash val="solid"/>
        </a:ln>
      </c:spPr>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77" r="0.75000000000000377" t="1" header="0" footer="0"/>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25. Consum d'energia elèctrica del municipi</a:t>
            </a:r>
          </a:p>
        </c:rich>
      </c:tx>
      <c:layout>
        <c:manualLayout>
          <c:xMode val="edge"/>
          <c:yMode val="edge"/>
          <c:x val="0.19069444444444494"/>
          <c:y val="2.3148240298958907E-2"/>
        </c:manualLayout>
      </c:layout>
      <c:spPr>
        <a:noFill/>
        <a:ln w="25400">
          <a:noFill/>
        </a:ln>
      </c:spPr>
    </c:title>
    <c:plotArea>
      <c:layout/>
      <c:lineChart>
        <c:grouping val="standard"/>
        <c:ser>
          <c:idx val="1"/>
          <c:order val="0"/>
          <c:tx>
            <c:strRef>
              <c:f>'IC25'!$A$22</c:f>
              <c:strCache>
                <c:ptCount val="1"/>
                <c:pt idx="0">
                  <c:v>Tep/hab/any</c:v>
                </c:pt>
              </c:strCache>
            </c:strRef>
          </c:tx>
          <c:marker>
            <c:symbol val="none"/>
          </c:marker>
          <c:cat>
            <c:numRef>
              <c:f>('IC25'!$B$18:$I$18,'IC25'!$B$23:$D$23)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('IC25'!$B$22:$I$22,'IC25'!$B$27:$D$27)</c:f>
              <c:numCache>
                <c:formatCode>0.00</c:formatCode>
                <c:ptCount val="11"/>
                <c:pt idx="0">
                  <c:v>0.3102404628999319</c:v>
                </c:pt>
                <c:pt idx="1">
                  <c:v>0.31160013993780544</c:v>
                </c:pt>
                <c:pt idx="2">
                  <c:v>0.30816565086956516</c:v>
                </c:pt>
                <c:pt idx="3">
                  <c:v>0.29589158533986787</c:v>
                </c:pt>
                <c:pt idx="4">
                  <c:v>0.34186582588532882</c:v>
                </c:pt>
                <c:pt idx="5">
                  <c:v>0.32301900205338807</c:v>
                </c:pt>
                <c:pt idx="6">
                  <c:v>0.31705981986701587</c:v>
                </c:pt>
                <c:pt idx="7">
                  <c:v>0.28948247182958387</c:v>
                </c:pt>
                <c:pt idx="8">
                  <c:v>0.29055992950852555</c:v>
                </c:pt>
                <c:pt idx="9">
                  <c:v>0.27537996787196201</c:v>
                </c:pt>
                <c:pt idx="10">
                  <c:v>0.22034692277260637</c:v>
                </c:pt>
              </c:numCache>
            </c:numRef>
          </c:val>
        </c:ser>
        <c:marker val="1"/>
        <c:axId val="60754176"/>
        <c:axId val="60764160"/>
      </c:lineChart>
      <c:catAx>
        <c:axId val="6075417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764160"/>
        <c:crossesAt val="0"/>
        <c:auto val="1"/>
        <c:lblAlgn val="ctr"/>
        <c:lblOffset val="100"/>
      </c:catAx>
      <c:valAx>
        <c:axId val="60764160"/>
        <c:scaling>
          <c:orientation val="minMax"/>
          <c:min val="0"/>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Tep/hab/any</a:t>
                </a:r>
              </a:p>
            </c:rich>
          </c:tx>
          <c:layout>
            <c:manualLayout>
              <c:xMode val="edge"/>
              <c:yMode val="edge"/>
              <c:x val="1.7507418397626123E-2"/>
              <c:y val="0.41151889218758902"/>
            </c:manualLayout>
          </c:layout>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60754176"/>
        <c:crosses val="autoZero"/>
        <c:crossBetween val="between"/>
      </c:valAx>
      <c:spPr>
        <a:ln>
          <a:solidFill>
            <a:sysClr val="windowText" lastClr="000000"/>
          </a:solidFill>
        </a:ln>
      </c:spPr>
    </c:plotArea>
    <c:legend>
      <c:legendPos val="r"/>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26. Implantació d'energia renovable</a:t>
            </a:r>
          </a:p>
        </c:rich>
      </c:tx>
      <c:layout/>
      <c:spPr>
        <a:noFill/>
        <a:ln w="25400">
          <a:noFill/>
        </a:ln>
      </c:spPr>
    </c:title>
    <c:view3D>
      <c:depthPercent val="100"/>
      <c:rAngAx val="1"/>
    </c:view3D>
    <c:backWall>
      <c:spPr>
        <a:ln>
          <a:solidFill>
            <a:sysClr val="windowText" lastClr="000000"/>
          </a:solidFill>
        </a:ln>
      </c:spPr>
    </c:backWall>
    <c:plotArea>
      <c:layout/>
      <c:bar3DChart>
        <c:barDir val="col"/>
        <c:grouping val="clustered"/>
        <c:ser>
          <c:idx val="0"/>
          <c:order val="0"/>
          <c:tx>
            <c:strRef>
              <c:f>'IC26'!$A$17</c:f>
              <c:strCache>
                <c:ptCount val="1"/>
                <c:pt idx="0">
                  <c:v>Tep</c:v>
                </c:pt>
              </c:strCache>
            </c:strRef>
          </c:tx>
          <c:cat>
            <c:numRef>
              <c:f>'IC26'!$B$16:$I$16</c:f>
              <c:numCache>
                <c:formatCode>General</c:formatCode>
                <c:ptCount val="8"/>
                <c:pt idx="0">
                  <c:v>2005</c:v>
                </c:pt>
                <c:pt idx="1">
                  <c:v>2006</c:v>
                </c:pt>
                <c:pt idx="2">
                  <c:v>2007</c:v>
                </c:pt>
                <c:pt idx="3">
                  <c:v>2008</c:v>
                </c:pt>
                <c:pt idx="4">
                  <c:v>2009</c:v>
                </c:pt>
                <c:pt idx="5">
                  <c:v>2010</c:v>
                </c:pt>
                <c:pt idx="6">
                  <c:v>2011</c:v>
                </c:pt>
                <c:pt idx="7">
                  <c:v>2012</c:v>
                </c:pt>
              </c:numCache>
            </c:numRef>
          </c:cat>
          <c:val>
            <c:numRef>
              <c:f>'IC26'!$B$17:$I$17</c:f>
              <c:numCache>
                <c:formatCode>#,##0</c:formatCode>
                <c:ptCount val="8"/>
                <c:pt idx="0">
                  <c:v>0</c:v>
                </c:pt>
                <c:pt idx="1">
                  <c:v>0</c:v>
                </c:pt>
                <c:pt idx="2">
                  <c:v>0</c:v>
                </c:pt>
                <c:pt idx="3">
                  <c:v>0</c:v>
                </c:pt>
                <c:pt idx="4">
                  <c:v>0</c:v>
                </c:pt>
                <c:pt idx="5">
                  <c:v>0</c:v>
                </c:pt>
                <c:pt idx="6">
                  <c:v>0</c:v>
                </c:pt>
                <c:pt idx="7">
                  <c:v>0</c:v>
                </c:pt>
              </c:numCache>
            </c:numRef>
          </c:val>
        </c:ser>
        <c:shape val="box"/>
        <c:axId val="60793600"/>
        <c:axId val="60795136"/>
        <c:axId val="0"/>
      </c:bar3DChart>
      <c:catAx>
        <c:axId val="60793600"/>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60795136"/>
        <c:crosses val="autoZero"/>
        <c:auto val="1"/>
        <c:lblAlgn val="ctr"/>
        <c:lblOffset val="100"/>
      </c:catAx>
      <c:valAx>
        <c:axId val="60795136"/>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s-ES" sz="1000">
                    <a:latin typeface="Arial Narrow" pitchFamily="34" charset="0"/>
                  </a:rPr>
                  <a:t>Tep</a:t>
                </a:r>
              </a:p>
            </c:rich>
          </c:tx>
          <c:layout/>
          <c:spPr>
            <a:noFill/>
            <a:ln w="25400">
              <a:noFill/>
            </a:ln>
          </c:spPr>
        </c:title>
        <c:numFmt formatCode="#,##0" sourceLinked="1"/>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60793600"/>
        <c:crosses val="autoZero"/>
        <c:crossBetween val="between"/>
      </c:valAx>
      <c:spPr>
        <a:noFill/>
        <a:ln w="25400">
          <a:noFill/>
        </a:ln>
      </c:spPr>
    </c:plotArea>
    <c:legend>
      <c:legendPos val="r"/>
      <c:layout>
        <c:manualLayout>
          <c:xMode val="edge"/>
          <c:yMode val="edge"/>
          <c:x val="0.89571782979182357"/>
          <c:y val="0.50688976377952755"/>
          <c:w val="8.9137576552930725E-2"/>
          <c:h val="8.3717191601049845E-2"/>
        </c:manualLayout>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27. Consum d'electricitat de l'ajuntament</a:t>
            </a:r>
          </a:p>
        </c:rich>
      </c:tx>
      <c:layout>
        <c:manualLayout>
          <c:xMode val="edge"/>
          <c:yMode val="edge"/>
          <c:x val="0.22834645669291442"/>
          <c:y val="2.8985507246376812E-2"/>
        </c:manualLayout>
      </c:layout>
      <c:spPr>
        <a:noFill/>
        <a:ln w="25400">
          <a:noFill/>
        </a:ln>
      </c:spPr>
    </c:title>
    <c:plotArea>
      <c:layout>
        <c:manualLayout>
          <c:layoutTarget val="inner"/>
          <c:xMode val="edge"/>
          <c:yMode val="edge"/>
          <c:x val="0.14515529308836486"/>
          <c:y val="0.14096092155147427"/>
          <c:w val="0.6207064999228038"/>
          <c:h val="0.71987241178186068"/>
        </c:manualLayout>
      </c:layout>
      <c:lineChart>
        <c:grouping val="standard"/>
        <c:ser>
          <c:idx val="0"/>
          <c:order val="0"/>
          <c:tx>
            <c:strRef>
              <c:f>'IC27'!$A$22</c:f>
              <c:strCache>
                <c:ptCount val="1"/>
                <c:pt idx="0">
                  <c:v>kWh/hab/any</c:v>
                </c:pt>
              </c:strCache>
            </c:strRef>
          </c:tx>
          <c:spPr>
            <a:ln>
              <a:solidFill>
                <a:srgbClr val="FF0000"/>
              </a:solidFill>
            </a:ln>
          </c:spPr>
          <c:marker>
            <c:symbol val="none"/>
          </c:marker>
          <c:cat>
            <c:numRef>
              <c:f>'IC27'!$B$19:$F$19</c:f>
              <c:numCache>
                <c:formatCode>General</c:formatCode>
                <c:ptCount val="5"/>
                <c:pt idx="0">
                  <c:v>2006</c:v>
                </c:pt>
                <c:pt idx="1">
                  <c:v>2007</c:v>
                </c:pt>
                <c:pt idx="2">
                  <c:v>2008</c:v>
                </c:pt>
                <c:pt idx="3">
                  <c:v>2009</c:v>
                </c:pt>
                <c:pt idx="4">
                  <c:v>2010</c:v>
                </c:pt>
              </c:numCache>
            </c:numRef>
          </c:cat>
          <c:val>
            <c:numRef>
              <c:f>'IC27'!$B$22:$F$22</c:f>
              <c:numCache>
                <c:formatCode>General</c:formatCode>
                <c:ptCount val="5"/>
                <c:pt idx="0">
                  <c:v>190.69511658600968</c:v>
                </c:pt>
                <c:pt idx="1">
                  <c:v>191.68103448275863</c:v>
                </c:pt>
                <c:pt idx="2">
                  <c:v>200.10647359454856</c:v>
                </c:pt>
                <c:pt idx="3">
                  <c:v>204.74209650582364</c:v>
                </c:pt>
                <c:pt idx="4">
                  <c:v>215.9795918367347</c:v>
                </c:pt>
              </c:numCache>
            </c:numRef>
          </c:val>
        </c:ser>
        <c:marker val="1"/>
        <c:axId val="60897920"/>
        <c:axId val="60916096"/>
      </c:lineChart>
      <c:catAx>
        <c:axId val="60897920"/>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916096"/>
        <c:crosses val="autoZero"/>
        <c:auto val="1"/>
        <c:lblAlgn val="ctr"/>
        <c:lblOffset val="100"/>
      </c:catAx>
      <c:valAx>
        <c:axId val="60916096"/>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kWh/hab</a:t>
                </a:r>
              </a:p>
            </c:rich>
          </c:tx>
          <c:layout/>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60897920"/>
        <c:crosses val="autoZero"/>
        <c:crossBetween val="between"/>
      </c:valAx>
      <c:spPr>
        <a:ln>
          <a:solidFill>
            <a:schemeClr val="tx1"/>
          </a:solidFill>
        </a:ln>
      </c:spPr>
    </c:plotArea>
    <c:legend>
      <c:legendPos val="r"/>
      <c:layout>
        <c:manualLayout>
          <c:xMode val="edge"/>
          <c:yMode val="edge"/>
          <c:x val="0.77843286311439785"/>
          <c:y val="0.50724817159254554"/>
          <c:w val="0.20392195910301605"/>
          <c:h val="7.2464024513221342E-2"/>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28. Consum d'electricitat grans consumidors</a:t>
            </a:r>
          </a:p>
        </c:rich>
      </c:tx>
      <c:spPr>
        <a:noFill/>
        <a:ln w="25400">
          <a:noFill/>
        </a:ln>
      </c:spPr>
    </c:title>
    <c:plotArea>
      <c:layout>
        <c:manualLayout>
          <c:layoutTarget val="inner"/>
          <c:xMode val="edge"/>
          <c:yMode val="edge"/>
          <c:x val="0.21314363290795546"/>
          <c:y val="0.19564754405699294"/>
          <c:w val="0.48354149127585794"/>
          <c:h val="0.64856889291716235"/>
        </c:manualLayout>
      </c:layout>
      <c:barChart>
        <c:barDir val="col"/>
        <c:grouping val="clustered"/>
        <c:ser>
          <c:idx val="0"/>
          <c:order val="0"/>
          <c:tx>
            <c:strRef>
              <c:f>'IC28'!$A$21:$B$21</c:f>
              <c:strCache>
                <c:ptCount val="1"/>
                <c:pt idx="0">
                  <c:v>kWh/gran consumidor</c:v>
                </c:pt>
              </c:strCache>
            </c:strRef>
          </c:tx>
          <c:cat>
            <c:numRef>
              <c:f>'IC28'!$C$18:$F$18</c:f>
              <c:numCache>
                <c:formatCode>General</c:formatCode>
                <c:ptCount val="4"/>
                <c:pt idx="0">
                  <c:v>2009</c:v>
                </c:pt>
                <c:pt idx="1">
                  <c:v>2010</c:v>
                </c:pt>
                <c:pt idx="2">
                  <c:v>2011</c:v>
                </c:pt>
                <c:pt idx="3">
                  <c:v>2012</c:v>
                </c:pt>
              </c:numCache>
            </c:numRef>
          </c:cat>
          <c:val>
            <c:numRef>
              <c:f>'IC28'!$C$21:$F$21</c:f>
              <c:numCache>
                <c:formatCode>#,##0.00</c:formatCode>
                <c:ptCount val="4"/>
                <c:pt idx="0">
                  <c:v>0</c:v>
                </c:pt>
              </c:numCache>
            </c:numRef>
          </c:val>
        </c:ser>
        <c:axId val="58790656"/>
        <c:axId val="58792192"/>
      </c:barChart>
      <c:catAx>
        <c:axId val="5879065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8792192"/>
        <c:crosses val="autoZero"/>
        <c:auto val="1"/>
        <c:lblAlgn val="ctr"/>
        <c:lblOffset val="100"/>
      </c:catAx>
      <c:valAx>
        <c:axId val="58792192"/>
        <c:scaling>
          <c:orientation val="minMax"/>
        </c:scaling>
        <c:axPos val="l"/>
        <c:majorGridlines/>
        <c:title>
          <c:tx>
            <c:rich>
              <a:bodyPr/>
              <a:lstStyle/>
              <a:p>
                <a:pPr>
                  <a:defRPr sz="1000" b="0" i="0" u="none" strike="noStrike" baseline="0">
                    <a:solidFill>
                      <a:srgbClr val="000000"/>
                    </a:solidFill>
                    <a:latin typeface="Arial Narrow" pitchFamily="34" charset="0"/>
                    <a:ea typeface="Arial"/>
                    <a:cs typeface="Arial"/>
                  </a:defRPr>
                </a:pPr>
                <a:r>
                  <a:rPr lang="es-ES" sz="1000">
                    <a:latin typeface="Arial Narrow" pitchFamily="34" charset="0"/>
                  </a:rPr>
                  <a:t>KWh/GC</a:t>
                </a:r>
              </a:p>
            </c:rich>
          </c:tx>
          <c:spPr>
            <a:noFill/>
            <a:ln w="25400">
              <a:noFill/>
            </a:ln>
          </c:spPr>
        </c:title>
        <c:numFmt formatCode="#,##0.00" sourceLinked="1"/>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8790656"/>
        <c:crosses val="autoZero"/>
        <c:crossBetween val="between"/>
      </c:valAx>
      <c:spPr>
        <a:noFill/>
        <a:ln>
          <a:solidFill>
            <a:sysClr val="windowText" lastClr="000000"/>
          </a:solidFill>
        </a:ln>
      </c:spPr>
    </c:plotArea>
    <c:legend>
      <c:legendPos val="r"/>
      <c:layout>
        <c:manualLayout>
          <c:xMode val="edge"/>
          <c:yMode val="edge"/>
          <c:x val="0.70562049936065674"/>
          <c:y val="0.45569328833895761"/>
          <c:w val="0.28599333737128985"/>
          <c:h val="0.12332883389576235"/>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77" l="0.70000000000000062" r="0.70000000000000062" t="0.75000000000000377" header="0.30000000000000032" footer="0.30000000000000032"/>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s-ES"/>
  <c:chart>
    <c:title>
      <c:txPr>
        <a:bodyPr/>
        <a:lstStyle/>
        <a:p>
          <a:pPr>
            <a:defRPr sz="2000">
              <a:latin typeface="Arial Narrow" pitchFamily="34" charset="0"/>
            </a:defRPr>
          </a:pPr>
          <a:endParaRPr lang="es-ES"/>
        </a:p>
      </c:txPr>
    </c:title>
    <c:view3D>
      <c:rotX val="30"/>
      <c:perspective val="30"/>
    </c:view3D>
    <c:plotArea>
      <c:layout>
        <c:manualLayout>
          <c:layoutTarget val="inner"/>
          <c:xMode val="edge"/>
          <c:yMode val="edge"/>
          <c:x val="8.9153590740916527E-2"/>
          <c:y val="0.31511966329652641"/>
          <c:w val="0.6826904468266779"/>
          <c:h val="0.68129929025144065"/>
        </c:manualLayout>
      </c:layout>
      <c:pie3DChart>
        <c:varyColors val="1"/>
        <c:ser>
          <c:idx val="0"/>
          <c:order val="0"/>
          <c:tx>
            <c:strRef>
              <c:f>'IC28'!$A$25:$B$25</c:f>
              <c:strCache>
                <c:ptCount val="1"/>
                <c:pt idx="0">
                  <c:v>%  GC</c:v>
                </c:pt>
              </c:strCache>
            </c:strRef>
          </c:tx>
          <c:dLbls>
            <c:txPr>
              <a:bodyPr/>
              <a:lstStyle/>
              <a:p>
                <a:pPr>
                  <a:defRPr>
                    <a:latin typeface="Arial Narrow" pitchFamily="34" charset="0"/>
                  </a:defRPr>
                </a:pPr>
                <a:endParaRPr lang="es-ES"/>
              </a:p>
            </c:txPr>
            <c:showPercent val="1"/>
            <c:showLeaderLines val="1"/>
          </c:dLbls>
          <c:cat>
            <c:numRef>
              <c:f>'IC28'!$C$22:$F$22</c:f>
              <c:numCache>
                <c:formatCode>General</c:formatCode>
                <c:ptCount val="4"/>
                <c:pt idx="0">
                  <c:v>2009</c:v>
                </c:pt>
                <c:pt idx="1">
                  <c:v>2010</c:v>
                </c:pt>
                <c:pt idx="2">
                  <c:v>2011</c:v>
                </c:pt>
                <c:pt idx="3">
                  <c:v>2012</c:v>
                </c:pt>
              </c:numCache>
            </c:numRef>
          </c:cat>
          <c:val>
            <c:numRef>
              <c:f>'IC28'!$C$25:$F$25</c:f>
              <c:numCache>
                <c:formatCode>General</c:formatCode>
                <c:ptCount val="4"/>
                <c:pt idx="0">
                  <c:v>0</c:v>
                </c:pt>
              </c:numCache>
            </c:numRef>
          </c:val>
        </c:ser>
        <c:ser>
          <c:idx val="1"/>
          <c:order val="1"/>
          <c:tx>
            <c:strRef>
              <c:f>'IC28'!$A$26:$B$26</c:f>
              <c:strCache>
                <c:ptCount val="1"/>
                <c:pt idx="0">
                  <c:v>% municipi</c:v>
                </c:pt>
              </c:strCache>
            </c:strRef>
          </c:tx>
          <c:dLbls>
            <c:showPercent val="1"/>
            <c:showLeaderLines val="1"/>
          </c:dLbls>
          <c:cat>
            <c:numRef>
              <c:f>'IC28'!$C$22:$F$22</c:f>
              <c:numCache>
                <c:formatCode>General</c:formatCode>
                <c:ptCount val="4"/>
                <c:pt idx="0">
                  <c:v>2009</c:v>
                </c:pt>
                <c:pt idx="1">
                  <c:v>2010</c:v>
                </c:pt>
                <c:pt idx="2">
                  <c:v>2011</c:v>
                </c:pt>
                <c:pt idx="3">
                  <c:v>2012</c:v>
                </c:pt>
              </c:numCache>
            </c:numRef>
          </c:cat>
          <c:val>
            <c:numRef>
              <c:f>'IC28'!$C$26:$F$26</c:f>
              <c:numCache>
                <c:formatCode>General</c:formatCode>
                <c:ptCount val="4"/>
                <c:pt idx="0">
                  <c:v>0</c:v>
                </c:pt>
              </c:numCache>
            </c:numRef>
          </c:val>
        </c:ser>
        <c:dLbls>
          <c:showPercent val="1"/>
        </c:dLbls>
      </c:pie3DChart>
    </c:plotArea>
    <c:legend>
      <c:legendPos val="r"/>
      <c:txPr>
        <a:bodyPr/>
        <a:lstStyle/>
        <a:p>
          <a:pPr>
            <a:defRPr>
              <a:latin typeface="Arial Narrow" pitchFamily="34" charset="0"/>
            </a:defRPr>
          </a:pPr>
          <a:endParaRPr lang="es-ES"/>
        </a:p>
      </c:txPr>
    </c:legend>
    <c:plotVisOnly val="1"/>
    <c:dispBlanksAs val="zero"/>
  </c:chart>
  <c:printSettings>
    <c:headerFooter/>
    <c:pageMargins b="0.75000000000000377" l="0.70000000000000062" r="0.70000000000000062" t="0.75000000000000377"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IC29. Consum total d'energia  </a:t>
            </a:r>
          </a:p>
        </c:rich>
      </c:tx>
      <c:layout>
        <c:manualLayout>
          <c:xMode val="edge"/>
          <c:yMode val="edge"/>
          <c:x val="0.29862804940080362"/>
          <c:y val="3.0651340996168612E-2"/>
        </c:manualLayout>
      </c:layout>
      <c:spPr>
        <a:noFill/>
        <a:ln w="25400">
          <a:noFill/>
        </a:ln>
      </c:spPr>
    </c:title>
    <c:plotArea>
      <c:layout>
        <c:manualLayout>
          <c:layoutTarget val="inner"/>
          <c:xMode val="edge"/>
          <c:yMode val="edge"/>
          <c:x val="0.14883268083109763"/>
          <c:y val="0.20764238845144412"/>
          <c:w val="0.61363396739586662"/>
          <c:h val="0.71259751067701904"/>
        </c:manualLayout>
      </c:layout>
      <c:lineChart>
        <c:grouping val="standard"/>
        <c:ser>
          <c:idx val="0"/>
          <c:order val="0"/>
          <c:tx>
            <c:strRef>
              <c:f>'IC29'!$A$24</c:f>
              <c:strCache>
                <c:ptCount val="1"/>
                <c:pt idx="0">
                  <c:v>Energia total consumida municipi (tep)</c:v>
                </c:pt>
              </c:strCache>
            </c:strRef>
          </c:tx>
          <c:spPr>
            <a:ln w="38100">
              <a:solidFill>
                <a:srgbClr val="FF0000"/>
              </a:solidFill>
              <a:prstDash val="solid"/>
            </a:ln>
          </c:spPr>
          <c:marker>
            <c:symbol val="none"/>
          </c:marker>
          <c:cat>
            <c:numRef>
              <c:f>'IC29'!$B$18:$F$18</c:f>
              <c:numCache>
                <c:formatCode>General</c:formatCode>
                <c:ptCount val="5"/>
                <c:pt idx="0">
                  <c:v>2006</c:v>
                </c:pt>
                <c:pt idx="1">
                  <c:v>2007</c:v>
                </c:pt>
                <c:pt idx="2">
                  <c:v>2008</c:v>
                </c:pt>
                <c:pt idx="3">
                  <c:v>2009</c:v>
                </c:pt>
                <c:pt idx="4">
                  <c:v>2010</c:v>
                </c:pt>
              </c:numCache>
            </c:numRef>
          </c:cat>
          <c:val>
            <c:numRef>
              <c:f>'IC29'!$B$24:$F$24</c:f>
              <c:numCache>
                <c:formatCode>#,##0</c:formatCode>
                <c:ptCount val="5"/>
                <c:pt idx="0">
                  <c:v>6367.6187939999991</c:v>
                </c:pt>
                <c:pt idx="1">
                  <c:v>6432.0634099999988</c:v>
                </c:pt>
                <c:pt idx="2">
                  <c:v>6404.9680779999999</c:v>
                </c:pt>
                <c:pt idx="3">
                  <c:v>6113.4639399999987</c:v>
                </c:pt>
                <c:pt idx="4">
                  <c:v>5764.8509859999995</c:v>
                </c:pt>
              </c:numCache>
            </c:numRef>
          </c:val>
        </c:ser>
        <c:marker val="1"/>
        <c:axId val="61008512"/>
        <c:axId val="59842944"/>
      </c:lineChart>
      <c:catAx>
        <c:axId val="61008512"/>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842944"/>
        <c:crosses val="autoZero"/>
        <c:auto val="1"/>
        <c:lblAlgn val="ctr"/>
        <c:lblOffset val="100"/>
        <c:tickLblSkip val="1"/>
        <c:tickMarkSkip val="1"/>
      </c:catAx>
      <c:valAx>
        <c:axId val="59842944"/>
        <c:scaling>
          <c:orientation val="minMax"/>
        </c:scaling>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Tep/hab</a:t>
                </a:r>
              </a:p>
            </c:rich>
          </c:tx>
          <c:spPr>
            <a:noFill/>
            <a:ln w="25400">
              <a:noFill/>
            </a:ln>
          </c:spPr>
        </c:title>
        <c:numFmt formatCode="#,##0"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1008512"/>
        <c:crosses val="autoZero"/>
        <c:crossBetween val="between"/>
      </c:valAx>
      <c:spPr>
        <a:solidFill>
          <a:schemeClr val="bg1"/>
        </a:solidFill>
        <a:ln w="12700">
          <a:solidFill>
            <a:srgbClr val="808080"/>
          </a:solidFill>
          <a:prstDash val="solid"/>
        </a:ln>
      </c:spPr>
    </c:plotArea>
    <c:legend>
      <c:legendPos val="r"/>
      <c:layout>
        <c:manualLayout>
          <c:xMode val="edge"/>
          <c:yMode val="edge"/>
          <c:x val="0.76564162037885819"/>
          <c:y val="0.4474991200812542"/>
          <c:w val="0.22735009867952483"/>
          <c:h val="0.20382659064168687"/>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355" r="0.75000000000000355"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29. Consum total d'energia</a:t>
            </a:r>
          </a:p>
        </c:rich>
      </c:tx>
      <c:layout>
        <c:manualLayout>
          <c:xMode val="edge"/>
          <c:yMode val="edge"/>
          <c:x val="0.25710277012919397"/>
          <c:y val="1.388888888888901E-2"/>
        </c:manualLayout>
      </c:layout>
      <c:spPr>
        <a:noFill/>
        <a:ln w="25400">
          <a:noFill/>
        </a:ln>
      </c:spPr>
    </c:title>
    <c:plotArea>
      <c:layout>
        <c:manualLayout>
          <c:layoutTarget val="inner"/>
          <c:xMode val="edge"/>
          <c:yMode val="edge"/>
          <c:x val="0.12930796150481189"/>
          <c:y val="0.14096092155147427"/>
          <c:w val="0.56734470691163608"/>
          <c:h val="0.7086646981627297"/>
        </c:manualLayout>
      </c:layout>
      <c:lineChart>
        <c:grouping val="standard"/>
        <c:ser>
          <c:idx val="1"/>
          <c:order val="0"/>
          <c:tx>
            <c:strRef>
              <c:f>'IC29'!$A$56</c:f>
              <c:strCache>
                <c:ptCount val="1"/>
                <c:pt idx="0">
                  <c:v>Energia total consumida municipi (tep)</c:v>
                </c:pt>
              </c:strCache>
            </c:strRef>
          </c:tx>
          <c:spPr>
            <a:ln>
              <a:solidFill>
                <a:srgbClr val="FF0000"/>
              </a:solidFill>
            </a:ln>
          </c:spPr>
          <c:marker>
            <c:symbol val="none"/>
          </c:marker>
          <c:cat>
            <c:numRef>
              <c:f>'IC29'!$B$51:$F$51</c:f>
              <c:numCache>
                <c:formatCode>General</c:formatCode>
                <c:ptCount val="5"/>
                <c:pt idx="0">
                  <c:v>2006</c:v>
                </c:pt>
                <c:pt idx="1">
                  <c:v>2007</c:v>
                </c:pt>
                <c:pt idx="2">
                  <c:v>2008</c:v>
                </c:pt>
                <c:pt idx="3">
                  <c:v>2009</c:v>
                </c:pt>
                <c:pt idx="4">
                  <c:v>2010</c:v>
                </c:pt>
              </c:numCache>
            </c:numRef>
          </c:cat>
          <c:val>
            <c:numRef>
              <c:f>'IC29'!$B$56:$F$56</c:f>
              <c:numCache>
                <c:formatCode>#,##0</c:formatCode>
                <c:ptCount val="5"/>
                <c:pt idx="0">
                  <c:v>10013.111893196823</c:v>
                </c:pt>
                <c:pt idx="1">
                  <c:v>10073.880174388258</c:v>
                </c:pt>
                <c:pt idx="2">
                  <c:v>9446.1050661183399</c:v>
                </c:pt>
                <c:pt idx="3">
                  <c:v>8854.0567279338866</c:v>
                </c:pt>
                <c:pt idx="4">
                  <c:v>8826.4575941785843</c:v>
                </c:pt>
              </c:numCache>
            </c:numRef>
          </c:val>
        </c:ser>
        <c:marker val="1"/>
        <c:axId val="59863424"/>
        <c:axId val="59864960"/>
      </c:lineChart>
      <c:catAx>
        <c:axId val="59863424"/>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59864960"/>
        <c:crosses val="autoZero"/>
        <c:auto val="1"/>
        <c:lblAlgn val="ctr"/>
        <c:lblOffset val="100"/>
      </c:catAx>
      <c:valAx>
        <c:axId val="59864960"/>
        <c:scaling>
          <c:orientation val="minMax"/>
        </c:scaling>
        <c:axPos val="l"/>
        <c:majorGridlines/>
        <c:title>
          <c:tx>
            <c:rich>
              <a:bodyPr/>
              <a:lstStyle/>
              <a:p>
                <a:pPr>
                  <a:defRPr sz="1000" b="0" i="0" u="none" strike="noStrike" baseline="0">
                    <a:solidFill>
                      <a:srgbClr val="000000"/>
                    </a:solidFill>
                    <a:latin typeface="Arial"/>
                    <a:ea typeface="Arial"/>
                    <a:cs typeface="Arial"/>
                  </a:defRPr>
                </a:pPr>
                <a:r>
                  <a:rPr lang="es-ES">
                    <a:latin typeface="Arial Narrow" pitchFamily="34" charset="0"/>
                  </a:rPr>
                  <a:t>Tep/hab</a:t>
                </a:r>
              </a:p>
            </c:rich>
          </c:tx>
          <c:spPr>
            <a:noFill/>
            <a:ln w="25400">
              <a:noFill/>
            </a:ln>
          </c:spPr>
        </c:title>
        <c:numFmt formatCode="#,##0" sourceLinked="1"/>
        <c:majorTickMark val="none"/>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9863424"/>
        <c:crosses val="autoZero"/>
        <c:crossBetween val="between"/>
      </c:valAx>
      <c:spPr>
        <a:ln>
          <a:solidFill>
            <a:schemeClr val="tx1"/>
          </a:solidFill>
        </a:ln>
      </c:spPr>
    </c:plotArea>
    <c:legend>
      <c:legendPos val="r"/>
      <c:layout>
        <c:manualLayout>
          <c:xMode val="edge"/>
          <c:yMode val="edge"/>
          <c:x val="0.72392782609564288"/>
          <c:y val="0.47916829145064416"/>
          <c:w val="0.25971422009645828"/>
          <c:h val="0.15625052982086121"/>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30. Producció de residus</a:t>
            </a:r>
          </a:p>
        </c:rich>
      </c:tx>
      <c:layout>
        <c:manualLayout>
          <c:xMode val="edge"/>
          <c:yMode val="edge"/>
          <c:x val="0.25881255468066588"/>
          <c:y val="4.1666722990098423E-2"/>
        </c:manualLayout>
      </c:layout>
      <c:spPr>
        <a:noFill/>
        <a:ln w="25400">
          <a:noFill/>
        </a:ln>
      </c:spPr>
    </c:title>
    <c:plotArea>
      <c:layout>
        <c:manualLayout>
          <c:layoutTarget val="inner"/>
          <c:xMode val="edge"/>
          <c:yMode val="edge"/>
          <c:x val="0.14325000000000004"/>
          <c:y val="0.14929908669165534"/>
          <c:w val="0.5928055555555557"/>
          <c:h val="0.70280423434156036"/>
        </c:manualLayout>
      </c:layout>
      <c:lineChart>
        <c:grouping val="standard"/>
        <c:ser>
          <c:idx val="0"/>
          <c:order val="0"/>
          <c:tx>
            <c:strRef>
              <c:f>'IC30'!$A$27</c:f>
              <c:strCache>
                <c:ptCount val="1"/>
                <c:pt idx="0">
                  <c:v>Pr (kg/hab/dia)</c:v>
                </c:pt>
              </c:strCache>
            </c:strRef>
          </c:tx>
          <c:spPr>
            <a:ln>
              <a:solidFill>
                <a:srgbClr val="FF0000"/>
              </a:solidFill>
            </a:ln>
          </c:spPr>
          <c:marker>
            <c:symbol val="none"/>
          </c:marker>
          <c:cat>
            <c:numRef>
              <c:f>('IC30'!$B$19:$I$19,'IC30'!$B$31:$C$31)</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('IC30'!$B$27:$I$27,'IC30'!$B$39:$C$39)</c:f>
              <c:numCache>
                <c:formatCode>0.00</c:formatCode>
                <c:ptCount val="10"/>
                <c:pt idx="0">
                  <c:v>0.96896660844799565</c:v>
                </c:pt>
                <c:pt idx="1">
                  <c:v>1.0240649195949969</c:v>
                </c:pt>
                <c:pt idx="2">
                  <c:v>0.99687905916418806</c:v>
                </c:pt>
                <c:pt idx="3">
                  <c:v>0.92373928711681941</c:v>
                </c:pt>
                <c:pt idx="4">
                  <c:v>0.69397935360468055</c:v>
                </c:pt>
                <c:pt idx="5">
                  <c:v>0.62615740037924483</c:v>
                </c:pt>
                <c:pt idx="6">
                  <c:v>0.59280187848226917</c:v>
                </c:pt>
                <c:pt idx="7">
                  <c:v>0.56406479713111934</c:v>
                </c:pt>
                <c:pt idx="8">
                  <c:v>0.5499303023659301</c:v>
                </c:pt>
                <c:pt idx="9">
                  <c:v>0.56030019007668608</c:v>
                </c:pt>
              </c:numCache>
            </c:numRef>
          </c:val>
        </c:ser>
        <c:marker val="1"/>
        <c:axId val="60553472"/>
        <c:axId val="61288448"/>
      </c:lineChart>
      <c:catAx>
        <c:axId val="60553472"/>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1288448"/>
        <c:crosses val="autoZero"/>
        <c:auto val="1"/>
        <c:lblAlgn val="ctr"/>
        <c:lblOffset val="100"/>
      </c:catAx>
      <c:valAx>
        <c:axId val="61288448"/>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kg/hab/dia</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0553472"/>
        <c:crosses val="autoZero"/>
        <c:crossBetween val="between"/>
      </c:valAx>
      <c:spPr>
        <a:ln>
          <a:solidFill>
            <a:schemeClr val="tx1"/>
          </a:solidFill>
        </a:ln>
      </c:spPr>
    </c:plotArea>
    <c:legend>
      <c:legendPos val="r"/>
      <c:layout>
        <c:manualLayout>
          <c:xMode val="edge"/>
          <c:yMode val="edge"/>
          <c:x val="0.78119565217391473"/>
          <c:y val="0.53572894297303764"/>
          <c:w val="0.15177536231884059"/>
          <c:h val="8.3450823192555701E-2"/>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30. Recollida selectiva I</a:t>
            </a:r>
          </a:p>
        </c:rich>
      </c:tx>
      <c:layout>
        <c:manualLayout>
          <c:xMode val="edge"/>
          <c:yMode val="edge"/>
          <c:x val="0.26798600174978437"/>
          <c:y val="3.2407447123584593E-2"/>
        </c:manualLayout>
      </c:layout>
      <c:spPr>
        <a:noFill/>
        <a:ln w="25400">
          <a:noFill/>
        </a:ln>
      </c:spPr>
    </c:title>
    <c:plotArea>
      <c:layout>
        <c:manualLayout>
          <c:layoutTarget val="inner"/>
          <c:xMode val="edge"/>
          <c:yMode val="edge"/>
          <c:x val="0.15715266841644795"/>
          <c:y val="0.14048629337999552"/>
          <c:w val="0.57481955380577465"/>
          <c:h val="0.72034703995333915"/>
        </c:manualLayout>
      </c:layout>
      <c:lineChart>
        <c:grouping val="standard"/>
        <c:ser>
          <c:idx val="0"/>
          <c:order val="0"/>
          <c:tx>
            <c:strRef>
              <c:f>'IC30'!$A$28</c:f>
              <c:strCache>
                <c:ptCount val="1"/>
                <c:pt idx="0">
                  <c:v>Rs (%)</c:v>
                </c:pt>
              </c:strCache>
            </c:strRef>
          </c:tx>
          <c:spPr>
            <a:ln>
              <a:solidFill>
                <a:srgbClr val="00B050"/>
              </a:solidFill>
            </a:ln>
          </c:spPr>
          <c:marker>
            <c:symbol val="none"/>
          </c:marker>
          <c:cat>
            <c:numRef>
              <c:f>('IC30'!$B$19:$I$19,'IC30'!$B$31:$D$31)</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('IC30'!$B$28:$I$28,'IC30'!$B$40:$D$40)</c:f>
              <c:numCache>
                <c:formatCode>0.00</c:formatCode>
                <c:ptCount val="11"/>
                <c:pt idx="0">
                  <c:v>12.540862372702522</c:v>
                </c:pt>
                <c:pt idx="1">
                  <c:v>23.560766660559903</c:v>
                </c:pt>
                <c:pt idx="2">
                  <c:v>38.9271134499376</c:v>
                </c:pt>
                <c:pt idx="3">
                  <c:v>46.384830354296</c:v>
                </c:pt>
                <c:pt idx="4">
                  <c:v>73.100310234495765</c:v>
                </c:pt>
                <c:pt idx="5">
                  <c:v>75.789068140963309</c:v>
                </c:pt>
                <c:pt idx="6">
                  <c:v>76.936807625777476</c:v>
                </c:pt>
                <c:pt idx="7">
                  <c:v>76.761860220396954</c:v>
                </c:pt>
                <c:pt idx="8">
                  <c:v>77.306084359468315</c:v>
                </c:pt>
                <c:pt idx="9">
                  <c:v>76.110818662143458</c:v>
                </c:pt>
                <c:pt idx="10">
                  <c:v>76.407423448749284</c:v>
                </c:pt>
              </c:numCache>
            </c:numRef>
          </c:val>
        </c:ser>
        <c:marker val="1"/>
        <c:axId val="61329408"/>
        <c:axId val="61330944"/>
      </c:lineChart>
      <c:catAx>
        <c:axId val="6132940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1330944"/>
        <c:crosses val="autoZero"/>
        <c:auto val="1"/>
        <c:lblAlgn val="ctr"/>
        <c:lblOffset val="100"/>
      </c:catAx>
      <c:valAx>
        <c:axId val="61330944"/>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1329408"/>
        <c:crosses val="autoZero"/>
        <c:crossBetween val="between"/>
      </c:valAx>
      <c:spPr>
        <a:ln>
          <a:solidFill>
            <a:schemeClr val="tx1"/>
          </a:solidFill>
        </a:ln>
      </c:spPr>
    </c:plotArea>
    <c:legend>
      <c:legendPos val="r"/>
      <c:layout>
        <c:manualLayout>
          <c:xMode val="edge"/>
          <c:yMode val="edge"/>
          <c:x val="0.78474999999999995"/>
          <c:y val="0.51711919278572649"/>
          <c:w val="0.15969444444444619"/>
          <c:h val="8.2747224690299048E-2"/>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30. Recollida selectiva II</a:t>
            </a:r>
          </a:p>
        </c:rich>
      </c:tx>
      <c:layout>
        <c:manualLayout>
          <c:xMode val="edge"/>
          <c:yMode val="edge"/>
          <c:x val="0.25201368539951441"/>
          <c:y val="4.6296407605537902E-2"/>
        </c:manualLayout>
      </c:layout>
      <c:spPr>
        <a:noFill/>
        <a:ln w="25400">
          <a:noFill/>
        </a:ln>
      </c:spPr>
    </c:title>
    <c:plotArea>
      <c:layout>
        <c:manualLayout>
          <c:layoutTarget val="inner"/>
          <c:xMode val="edge"/>
          <c:yMode val="edge"/>
          <c:x val="0.15863800808682818"/>
          <c:y val="0.14604996894472191"/>
          <c:w val="0.58429605862676726"/>
          <c:h val="0.7086646981627297"/>
        </c:manualLayout>
      </c:layout>
      <c:lineChart>
        <c:grouping val="standard"/>
        <c:ser>
          <c:idx val="0"/>
          <c:order val="0"/>
          <c:tx>
            <c:strRef>
              <c:f>'IC30'!$A$29</c:f>
              <c:strCache>
                <c:ptCount val="1"/>
                <c:pt idx="0">
                  <c:v>Rsh (kg/hab/dia)</c:v>
                </c:pt>
              </c:strCache>
            </c:strRef>
          </c:tx>
          <c:marker>
            <c:symbol val="none"/>
          </c:marker>
          <c:cat>
            <c:numRef>
              <c:f>('IC30'!$B$19:$I$19,'IC30'!$B$31:$C$31)</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('IC30'!$B$29:$I$29,'IC30'!$B$41:$C$41)</c:f>
              <c:numCache>
                <c:formatCode>0.00</c:formatCode>
                <c:ptCount val="10"/>
                <c:pt idx="0">
                  <c:v>0.12151676880290647</c:v>
                </c:pt>
                <c:pt idx="1">
                  <c:v>0.24127754615842764</c:v>
                </c:pt>
                <c:pt idx="2">
                  <c:v>0.38805624231951402</c:v>
                </c:pt>
                <c:pt idx="3">
                  <c:v>0.42847490124512005</c:v>
                </c:pt>
                <c:pt idx="4">
                  <c:v>0.50730106044836998</c:v>
                </c:pt>
                <c:pt idx="5">
                  <c:v>0.47455885884311022</c:v>
                </c:pt>
                <c:pt idx="6">
                  <c:v>0.4560828408498987</c:v>
                </c:pt>
                <c:pt idx="7">
                  <c:v>0.43298663112625546</c:v>
                </c:pt>
                <c:pt idx="8">
                  <c:v>0.42512958346528518</c:v>
                </c:pt>
                <c:pt idx="9">
                  <c:v>0.42644906163291163</c:v>
                </c:pt>
              </c:numCache>
            </c:numRef>
          </c:val>
        </c:ser>
        <c:marker val="1"/>
        <c:axId val="61347328"/>
        <c:axId val="61348864"/>
      </c:lineChart>
      <c:catAx>
        <c:axId val="6134732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1348864"/>
        <c:crosses val="autoZero"/>
        <c:auto val="1"/>
        <c:lblAlgn val="ctr"/>
        <c:lblOffset val="100"/>
      </c:catAx>
      <c:valAx>
        <c:axId val="61348864"/>
        <c:scaling>
          <c:orientation val="minMax"/>
        </c:scaling>
        <c:axPos val="l"/>
        <c:majorGridlines/>
        <c:title>
          <c:tx>
            <c:rich>
              <a:bodyPr/>
              <a:lstStyle/>
              <a:p>
                <a:pPr>
                  <a:defRPr sz="900" b="0" i="0" u="none" strike="noStrike" baseline="0">
                    <a:solidFill>
                      <a:srgbClr val="000000"/>
                    </a:solidFill>
                    <a:latin typeface="Arial"/>
                    <a:ea typeface="Arial"/>
                    <a:cs typeface="Arial"/>
                  </a:defRPr>
                </a:pPr>
                <a:r>
                  <a:rPr lang="es-ES" sz="1000">
                    <a:latin typeface="Arial Narrow" pitchFamily="34" charset="0"/>
                  </a:rPr>
                  <a:t>kg/hab/dia</a:t>
                </a:r>
              </a:p>
            </c:rich>
          </c:tx>
          <c:spPr>
            <a:noFill/>
            <a:ln w="25400">
              <a:noFill/>
            </a:ln>
          </c:spPr>
        </c:title>
        <c:numFmt formatCode="0.00" sourceLinked="1"/>
        <c:maj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ES"/>
          </a:p>
        </c:txPr>
        <c:crossAx val="61347328"/>
        <c:crosses val="autoZero"/>
        <c:crossBetween val="between"/>
      </c:valAx>
      <c:spPr>
        <a:ln>
          <a:solidFill>
            <a:schemeClr val="tx1"/>
          </a:solidFill>
        </a:ln>
      </c:spPr>
    </c:plotArea>
    <c:legend>
      <c:legendPos val="r"/>
      <c:layout>
        <c:manualLayout>
          <c:xMode val="edge"/>
          <c:yMode val="edge"/>
          <c:x val="0.75876634963249134"/>
          <c:y val="0.5086397788062752"/>
          <c:w val="0.22460163373549141"/>
          <c:h val="0.15750395704353792"/>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2000">
                <a:latin typeface="Arial Narrow" pitchFamily="34" charset="0"/>
                <a:cs typeface="Arial" pitchFamily="34" charset="0"/>
              </a:rPr>
              <a:t>A. Taxa d'activitat per sectors</a:t>
            </a:r>
          </a:p>
        </c:rich>
      </c:tx>
      <c:spPr>
        <a:noFill/>
        <a:ln w="25400">
          <a:noFill/>
        </a:ln>
      </c:spPr>
    </c:title>
    <c:plotArea>
      <c:layout/>
      <c:barChart>
        <c:barDir val="col"/>
        <c:grouping val="clustered"/>
        <c:ser>
          <c:idx val="0"/>
          <c:order val="0"/>
          <c:tx>
            <c:v>% Serveis</c:v>
          </c:tx>
          <c:cat>
            <c:numRef>
              <c:f>('IC4'!$B$19:$I$19,'IC4'!$B$25:$D$25)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('IC4'!$B$20:$I$20,'IC4'!$B$26:$D$26)</c:f>
              <c:numCache>
                <c:formatCode>0.00%</c:formatCode>
                <c:ptCount val="11"/>
                <c:pt idx="0">
                  <c:v>0.56933744221879812</c:v>
                </c:pt>
                <c:pt idx="1">
                  <c:v>0.5457883369330454</c:v>
                </c:pt>
                <c:pt idx="2">
                  <c:v>0.53818757419865459</c:v>
                </c:pt>
                <c:pt idx="3">
                  <c:v>0.59907251264755479</c:v>
                </c:pt>
                <c:pt idx="4">
                  <c:v>0.65387537993920963</c:v>
                </c:pt>
                <c:pt idx="5">
                  <c:v>0.6877317554240634</c:v>
                </c:pt>
                <c:pt idx="6">
                  <c:v>0.66669999999999996</c:v>
                </c:pt>
                <c:pt idx="7">
                  <c:v>0.85529999999999995</c:v>
                </c:pt>
                <c:pt idx="8">
                  <c:v>0.76739999999999997</c:v>
                </c:pt>
                <c:pt idx="9">
                  <c:v>0.75460000000000005</c:v>
                </c:pt>
                <c:pt idx="10">
                  <c:v>0.82469999999999999</c:v>
                </c:pt>
              </c:numCache>
            </c:numRef>
          </c:val>
        </c:ser>
        <c:ser>
          <c:idx val="1"/>
          <c:order val="1"/>
          <c:tx>
            <c:v>% Construcció</c:v>
          </c:tx>
          <c:cat>
            <c:numRef>
              <c:f>('IC4'!$B$19:$I$19,'IC4'!$B$25:$D$25)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('IC4'!$B$21:$I$21,'IC4'!$B$27:$D$27)</c:f>
              <c:numCache>
                <c:formatCode>0.00%</c:formatCode>
                <c:ptCount val="11"/>
                <c:pt idx="0">
                  <c:v>0.33692860811504877</c:v>
                </c:pt>
                <c:pt idx="1">
                  <c:v>0.37818574514038877</c:v>
                </c:pt>
                <c:pt idx="2">
                  <c:v>0.40007914523149979</c:v>
                </c:pt>
                <c:pt idx="3">
                  <c:v>0.33832209106239458</c:v>
                </c:pt>
                <c:pt idx="4">
                  <c:v>0.28275075987841941</c:v>
                </c:pt>
                <c:pt idx="5">
                  <c:v>0.25254437869822488</c:v>
                </c:pt>
                <c:pt idx="6">
                  <c:v>0.25950000000000001</c:v>
                </c:pt>
                <c:pt idx="7">
                  <c:v>0.1205</c:v>
                </c:pt>
                <c:pt idx="8">
                  <c:v>9.6600000000000005E-2</c:v>
                </c:pt>
                <c:pt idx="9">
                  <c:v>5.1200000000000002E-2</c:v>
                </c:pt>
                <c:pt idx="10">
                  <c:v>8.3599999999999994E-2</c:v>
                </c:pt>
              </c:numCache>
            </c:numRef>
          </c:val>
        </c:ser>
        <c:ser>
          <c:idx val="2"/>
          <c:order val="2"/>
          <c:tx>
            <c:v>% Indústria</c:v>
          </c:tx>
          <c:cat>
            <c:numRef>
              <c:f>('IC4'!$B$19:$I$19,'IC4'!$B$25:$D$25)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('IC4'!$B$22:$I$22,'IC4'!$B$28:$D$28)</c:f>
              <c:numCache>
                <c:formatCode>0.00%</c:formatCode>
                <c:ptCount val="11"/>
                <c:pt idx="0">
                  <c:v>5.7267591165896255E-2</c:v>
                </c:pt>
                <c:pt idx="1">
                  <c:v>4.6004319654427646E-2</c:v>
                </c:pt>
                <c:pt idx="2">
                  <c:v>3.9374752671151564E-2</c:v>
                </c:pt>
                <c:pt idx="3">
                  <c:v>3.8996627318718377E-2</c:v>
                </c:pt>
                <c:pt idx="4">
                  <c:v>4.080547112462006E-2</c:v>
                </c:pt>
                <c:pt idx="5">
                  <c:v>3.4792899408284027E-2</c:v>
                </c:pt>
                <c:pt idx="6">
                  <c:v>2.5399999999999999E-2</c:v>
                </c:pt>
                <c:pt idx="7">
                  <c:v>0</c:v>
                </c:pt>
                <c:pt idx="8">
                  <c:v>0</c:v>
                </c:pt>
                <c:pt idx="9">
                  <c:v>5.4300000000000001E-2</c:v>
                </c:pt>
                <c:pt idx="10">
                  <c:v>4.3799999999999999E-2</c:v>
                </c:pt>
              </c:numCache>
            </c:numRef>
          </c:val>
        </c:ser>
        <c:ser>
          <c:idx val="3"/>
          <c:order val="3"/>
          <c:tx>
            <c:v>% Agricultura i Pesca</c:v>
          </c:tx>
          <c:cat>
            <c:numRef>
              <c:f>('IC4'!$B$19:$I$19,'IC4'!$B$25:$D$25)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('IC4'!$B$23:$I$23,'IC4'!$B$29:$D$29)</c:f>
              <c:numCache>
                <c:formatCode>0.00%</c:formatCode>
                <c:ptCount val="11"/>
                <c:pt idx="0">
                  <c:v>3.6466358500256806E-2</c:v>
                </c:pt>
                <c:pt idx="1">
                  <c:v>3.0021598272138229E-2</c:v>
                </c:pt>
                <c:pt idx="2">
                  <c:v>2.2358527898694101E-2</c:v>
                </c:pt>
                <c:pt idx="3">
                  <c:v>2.3608768971332208E-2</c:v>
                </c:pt>
                <c:pt idx="4">
                  <c:v>2.256838905775076E-2</c:v>
                </c:pt>
                <c:pt idx="5">
                  <c:v>2.4930966469428006E-2</c:v>
                </c:pt>
                <c:pt idx="6">
                  <c:v>2.29E-2</c:v>
                </c:pt>
                <c:pt idx="7">
                  <c:v>4.7999999999999996E-3</c:v>
                </c:pt>
                <c:pt idx="8">
                  <c:v>7.6899999999999996E-2</c:v>
                </c:pt>
                <c:pt idx="9">
                  <c:v>6.6699999999999995E-2</c:v>
                </c:pt>
                <c:pt idx="10">
                  <c:v>2.3900000000000001E-2</c:v>
                </c:pt>
              </c:numCache>
            </c:numRef>
          </c:val>
        </c:ser>
        <c:ser>
          <c:idx val="4"/>
          <c:order val="4"/>
          <c:tx>
            <c:strRef>
              <c:f>'IC4'!$A$30</c:f>
              <c:strCache>
                <c:ptCount val="1"/>
                <c:pt idx="0">
                  <c:v>% Sense clasificar</c:v>
                </c:pt>
              </c:strCache>
            </c:strRef>
          </c:tx>
          <c:spPr>
            <a:solidFill>
              <a:srgbClr val="660066"/>
            </a:solidFill>
            <a:ln w="12700">
              <a:solidFill>
                <a:srgbClr val="000000"/>
              </a:solidFill>
              <a:prstDash val="solid"/>
            </a:ln>
          </c:spPr>
          <c:cat>
            <c:numRef>
              <c:f>('IC4'!$B$19:$I$19,'IC4'!$B$25:$D$25)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('IC4'!$B$24:$I$24,'IC4'!$B$30:$D$30)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axId val="57738752"/>
        <c:axId val="57740288"/>
      </c:barChart>
      <c:catAx>
        <c:axId val="57738752"/>
        <c:scaling>
          <c:orientation val="minMax"/>
        </c:scaling>
        <c:axPos val="b"/>
        <c:numFmt formatCode="General" sourceLinked="1"/>
        <c:majorTickMark val="none"/>
        <c:tickLblPos val="nextTo"/>
        <c:txPr>
          <a:bodyPr/>
          <a:lstStyle/>
          <a:p>
            <a:pPr>
              <a:defRPr>
                <a:latin typeface="Arial Narrow" pitchFamily="34" charset="0"/>
              </a:defRPr>
            </a:pPr>
            <a:endParaRPr lang="es-ES"/>
          </a:p>
        </c:txPr>
        <c:crossAx val="57740288"/>
        <c:crosses val="autoZero"/>
        <c:auto val="1"/>
        <c:lblAlgn val="ctr"/>
        <c:lblOffset val="100"/>
      </c:catAx>
      <c:valAx>
        <c:axId val="57740288"/>
        <c:scaling>
          <c:orientation val="minMax"/>
          <c:max val="1"/>
        </c:scaling>
        <c:axPos val="l"/>
        <c:majorGridlines/>
        <c:numFmt formatCode="0.00%" sourceLinked="1"/>
        <c:majorTickMark val="none"/>
        <c:tickLblPos val="nextTo"/>
        <c:txPr>
          <a:bodyPr/>
          <a:lstStyle/>
          <a:p>
            <a:pPr>
              <a:defRPr>
                <a:latin typeface="Arial Narrow" pitchFamily="34" charset="0"/>
              </a:defRPr>
            </a:pPr>
            <a:endParaRPr lang="es-ES"/>
          </a:p>
        </c:txPr>
        <c:crossAx val="57738752"/>
        <c:crosses val="autoZero"/>
        <c:crossBetween val="between"/>
      </c:valAx>
      <c:spPr>
        <a:ln>
          <a:solidFill>
            <a:schemeClr val="tx1"/>
          </a:solidFill>
        </a:ln>
      </c:spPr>
    </c:plotArea>
    <c:legend>
      <c:legendPos val="r"/>
      <c:txPr>
        <a:bodyPr/>
        <a:lstStyle/>
        <a:p>
          <a:pPr>
            <a:defRPr>
              <a:latin typeface="Arial Narrow" pitchFamily="34" charset="0"/>
            </a:defRPr>
          </a:pPr>
          <a:endParaRPr lang="es-ES"/>
        </a:p>
      </c:txPr>
    </c:legend>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IC 31. Contaminació per renous</a:t>
            </a:r>
          </a:p>
        </c:rich>
      </c:tx>
      <c:layout/>
      <c:spPr>
        <a:noFill/>
        <a:ln w="25400">
          <a:noFill/>
        </a:ln>
      </c:spPr>
    </c:title>
    <c:view3D>
      <c:rotX val="30"/>
      <c:depthPercent val="100"/>
      <c:perspective val="50"/>
    </c:view3D>
    <c:backWall>
      <c:spPr>
        <a:ln>
          <a:solidFill>
            <a:srgbClr val="000000"/>
          </a:solidFill>
        </a:ln>
      </c:spPr>
    </c:backWall>
    <c:plotArea>
      <c:layout>
        <c:manualLayout>
          <c:layoutTarget val="inner"/>
          <c:xMode val="edge"/>
          <c:yMode val="edge"/>
          <c:x val="0.10601640419947495"/>
          <c:y val="0.17765856191053037"/>
          <c:w val="0.56756583552055995"/>
          <c:h val="0.69859689413823267"/>
        </c:manualLayout>
      </c:layout>
      <c:bar3DChart>
        <c:barDir val="col"/>
        <c:grouping val="standard"/>
        <c:ser>
          <c:idx val="0"/>
          <c:order val="0"/>
          <c:tx>
            <c:strRef>
              <c:f>'IC31'!$A$21</c:f>
              <c:strCache>
                <c:ptCount val="1"/>
                <c:pt idx="0">
                  <c:v> % població afectada</c:v>
                </c:pt>
              </c:strCache>
            </c:strRef>
          </c:tx>
          <c:spPr>
            <a:ln>
              <a:solidFill>
                <a:schemeClr val="bg1"/>
              </a:solidFill>
            </a:ln>
          </c:spPr>
          <c:dPt>
            <c:idx val="0"/>
            <c:spPr>
              <a:ln>
                <a:solidFill>
                  <a:schemeClr val="bg1"/>
                </a:solidFill>
              </a:ln>
            </c:spPr>
          </c:dPt>
          <c:dLbls>
            <c:spPr>
              <a:noFill/>
              <a:ln w="25400">
                <a:noFill/>
              </a:ln>
            </c:spPr>
            <c:txPr>
              <a:bodyPr/>
              <a:lstStyle/>
              <a:p>
                <a:pPr>
                  <a:defRPr sz="900" b="0" i="0" u="none" strike="noStrike" baseline="0">
                    <a:solidFill>
                      <a:srgbClr val="000000"/>
                    </a:solidFill>
                    <a:latin typeface="Calibri"/>
                    <a:ea typeface="Calibri"/>
                    <a:cs typeface="Calibri"/>
                  </a:defRPr>
                </a:pPr>
                <a:endParaRPr lang="es-ES"/>
              </a:p>
            </c:txPr>
            <c:showVal val="1"/>
          </c:dLbls>
          <c:cat>
            <c:numRef>
              <c:f>'IC31'!$B$18:$C$18</c:f>
              <c:numCache>
                <c:formatCode>General</c:formatCode>
                <c:ptCount val="2"/>
                <c:pt idx="0">
                  <c:v>2009</c:v>
                </c:pt>
                <c:pt idx="1">
                  <c:v>2010</c:v>
                </c:pt>
              </c:numCache>
            </c:numRef>
          </c:cat>
          <c:val>
            <c:numRef>
              <c:f>'IC31'!$B$21:$C$21</c:f>
              <c:numCache>
                <c:formatCode>#,##0</c:formatCode>
                <c:ptCount val="2"/>
                <c:pt idx="0">
                  <c:v>0</c:v>
                </c:pt>
                <c:pt idx="1">
                  <c:v>0</c:v>
                </c:pt>
              </c:numCache>
            </c:numRef>
          </c:val>
        </c:ser>
        <c:ser>
          <c:idx val="1"/>
          <c:order val="1"/>
          <c:tx>
            <c:strRef>
              <c:f>'IC31'!$A$22</c:f>
              <c:strCache>
                <c:ptCount val="1"/>
                <c:pt idx="0">
                  <c:v>% població no afectada</c:v>
                </c:pt>
              </c:strCache>
            </c:strRef>
          </c:tx>
          <c:cat>
            <c:numRef>
              <c:f>'IC31'!$B$18:$C$18</c:f>
              <c:numCache>
                <c:formatCode>General</c:formatCode>
                <c:ptCount val="2"/>
                <c:pt idx="0">
                  <c:v>2009</c:v>
                </c:pt>
                <c:pt idx="1">
                  <c:v>2010</c:v>
                </c:pt>
              </c:numCache>
            </c:numRef>
          </c:cat>
          <c:val>
            <c:numRef>
              <c:f>'IC31'!$B$22:$C$22</c:f>
              <c:numCache>
                <c:formatCode>#,##0</c:formatCode>
                <c:ptCount val="2"/>
                <c:pt idx="0">
                  <c:v>0</c:v>
                </c:pt>
                <c:pt idx="1">
                  <c:v>0</c:v>
                </c:pt>
              </c:numCache>
            </c:numRef>
          </c:val>
        </c:ser>
        <c:gapWidth val="100"/>
        <c:shape val="cylinder"/>
        <c:axId val="61085184"/>
        <c:axId val="61086720"/>
        <c:axId val="61337600"/>
      </c:bar3DChart>
      <c:catAx>
        <c:axId val="61085184"/>
        <c:scaling>
          <c:orientation val="minMax"/>
        </c:scaling>
        <c:axPos val="b"/>
        <c:numFmt formatCode="General" sourceLinked="1"/>
        <c:tickLblPos val="nextTo"/>
        <c:txPr>
          <a:bodyPr/>
          <a:lstStyle/>
          <a:p>
            <a:pPr>
              <a:defRPr>
                <a:latin typeface="Arial Narrow" pitchFamily="34" charset="0"/>
              </a:defRPr>
            </a:pPr>
            <a:endParaRPr lang="es-ES"/>
          </a:p>
        </c:txPr>
        <c:crossAx val="61086720"/>
        <c:crosses val="autoZero"/>
        <c:auto val="1"/>
        <c:lblAlgn val="ctr"/>
        <c:lblOffset val="100"/>
      </c:catAx>
      <c:valAx>
        <c:axId val="61086720"/>
        <c:scaling>
          <c:orientation val="minMax"/>
        </c:scaling>
        <c:axPos val="l"/>
        <c:majorGridlines/>
        <c:numFmt formatCode="#,##0" sourceLinked="1"/>
        <c:tickLblPos val="nextTo"/>
        <c:txPr>
          <a:bodyPr/>
          <a:lstStyle/>
          <a:p>
            <a:pPr>
              <a:defRPr>
                <a:latin typeface="Arial Narrow" pitchFamily="34" charset="0"/>
              </a:defRPr>
            </a:pPr>
            <a:endParaRPr lang="es-ES"/>
          </a:p>
        </c:txPr>
        <c:crossAx val="61085184"/>
        <c:crosses val="autoZero"/>
        <c:crossBetween val="between"/>
      </c:valAx>
      <c:serAx>
        <c:axId val="61337600"/>
        <c:scaling>
          <c:orientation val="minMax"/>
        </c:scaling>
        <c:delete val="1"/>
        <c:axPos val="b"/>
        <c:tickLblPos val="none"/>
        <c:crossAx val="61086720"/>
        <c:crosses val="autoZero"/>
      </c:serAx>
      <c:spPr>
        <a:noFill/>
        <a:ln w="25400">
          <a:noFill/>
        </a:ln>
      </c:spPr>
    </c:plotArea>
    <c:legend>
      <c:legendPos val="r"/>
      <c:layout/>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a:latin typeface="Arial" pitchFamily="34" charset="0"/>
                <a:cs typeface="Arial" pitchFamily="34" charset="0"/>
              </a:defRPr>
            </a:pPr>
            <a:r>
              <a:rPr lang="en-US" sz="2000">
                <a:latin typeface="Arial Narrow" pitchFamily="34" charset="0"/>
                <a:cs typeface="Arial" pitchFamily="34" charset="0"/>
              </a:rPr>
              <a:t>B. Taxa d'atur </a:t>
            </a:r>
          </a:p>
        </c:rich>
      </c:tx>
      <c:layout>
        <c:manualLayout>
          <c:xMode val="edge"/>
          <c:yMode val="edge"/>
          <c:x val="0.37486868875118551"/>
          <c:y val="1.746507493014986E-2"/>
        </c:manualLayout>
      </c:layout>
      <c:spPr>
        <a:noFill/>
        <a:ln w="25400">
          <a:noFill/>
        </a:ln>
      </c:spPr>
    </c:title>
    <c:plotArea>
      <c:layout>
        <c:manualLayout>
          <c:layoutTarget val="inner"/>
          <c:xMode val="edge"/>
          <c:yMode val="edge"/>
          <c:x val="0.1991930298653497"/>
          <c:y val="0.14118477125843137"/>
          <c:w val="0.61899525036265501"/>
          <c:h val="0.74150286769709362"/>
        </c:manualLayout>
      </c:layout>
      <c:lineChart>
        <c:grouping val="standard"/>
        <c:ser>
          <c:idx val="1"/>
          <c:order val="0"/>
          <c:tx>
            <c:strRef>
              <c:f>'IC4'!$A$61</c:f>
              <c:strCache>
                <c:ptCount val="1"/>
                <c:pt idx="0">
                  <c:v>Taxa atur %</c:v>
                </c:pt>
              </c:strCache>
            </c:strRef>
          </c:tx>
          <c:cat>
            <c:numRef>
              <c:f>('IC4'!$B$54:$I$54,'IC4'!$B$58:$D$58)</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('IC4'!$B$57:$I$57,'IC4'!$B$61:$D$61)</c:f>
              <c:numCache>
                <c:formatCode>0.00%</c:formatCode>
                <c:ptCount val="11"/>
                <c:pt idx="0">
                  <c:v>0.11988847583643122</c:v>
                </c:pt>
                <c:pt idx="1">
                  <c:v>9.5439189189189186E-2</c:v>
                </c:pt>
                <c:pt idx="2">
                  <c:v>9.4224924012158054E-2</c:v>
                </c:pt>
                <c:pt idx="3">
                  <c:v>0.11595330739299611</c:v>
                </c:pt>
                <c:pt idx="4">
                  <c:v>0.16520351157222665</c:v>
                </c:pt>
                <c:pt idx="5">
                  <c:v>0.18849969629479651</c:v>
                </c:pt>
                <c:pt idx="6">
                  <c:v>0.16415094339622641</c:v>
                </c:pt>
                <c:pt idx="7">
                  <c:v>0.18753855644663789</c:v>
                </c:pt>
                <c:pt idx="8">
                  <c:v>0.21928460342146189</c:v>
                </c:pt>
                <c:pt idx="9">
                  <c:v>0.20031796502384738</c:v>
                </c:pt>
                <c:pt idx="10">
                  <c:v>0.19858156028368795</c:v>
                </c:pt>
              </c:numCache>
            </c:numRef>
          </c:val>
        </c:ser>
        <c:hiLowLines/>
        <c:marker val="1"/>
        <c:axId val="57773056"/>
        <c:axId val="57787136"/>
      </c:lineChart>
      <c:catAx>
        <c:axId val="57773056"/>
        <c:scaling>
          <c:orientation val="minMax"/>
        </c:scaling>
        <c:axPos val="b"/>
        <c:numFmt formatCode="General" sourceLinked="1"/>
        <c:majorTickMark val="none"/>
        <c:tickLblPos val="nextTo"/>
        <c:txPr>
          <a:bodyPr/>
          <a:lstStyle/>
          <a:p>
            <a:pPr>
              <a:defRPr>
                <a:latin typeface="Arial Narrow" pitchFamily="34" charset="0"/>
              </a:defRPr>
            </a:pPr>
            <a:endParaRPr lang="es-ES"/>
          </a:p>
        </c:txPr>
        <c:crossAx val="57787136"/>
        <c:crosses val="autoZero"/>
        <c:auto val="1"/>
        <c:lblAlgn val="ctr"/>
        <c:lblOffset val="100"/>
      </c:catAx>
      <c:valAx>
        <c:axId val="57787136"/>
        <c:scaling>
          <c:orientation val="minMax"/>
        </c:scaling>
        <c:axPos val="l"/>
        <c:majorGridlines/>
        <c:numFmt formatCode="0%" sourceLinked="0"/>
        <c:tickLblPos val="nextTo"/>
        <c:txPr>
          <a:bodyPr/>
          <a:lstStyle/>
          <a:p>
            <a:pPr>
              <a:defRPr>
                <a:latin typeface="Arial Narrow" pitchFamily="34" charset="0"/>
              </a:defRPr>
            </a:pPr>
            <a:endParaRPr lang="es-ES"/>
          </a:p>
        </c:txPr>
        <c:crossAx val="57773056"/>
        <c:crosses val="autoZero"/>
        <c:crossBetween val="between"/>
      </c:valAx>
      <c:spPr>
        <a:ln>
          <a:solidFill>
            <a:schemeClr val="tx1"/>
          </a:solidFill>
        </a:ln>
      </c:spPr>
    </c:plotArea>
    <c:legend>
      <c:legendPos val="r"/>
      <c:layout>
        <c:manualLayout>
          <c:xMode val="edge"/>
          <c:yMode val="edge"/>
          <c:x val="0.82695755486185529"/>
          <c:y val="0.40282222786667993"/>
          <c:w val="0.1646396123561478"/>
          <c:h val="0.18730245816047297"/>
        </c:manualLayout>
      </c:layout>
      <c:txPr>
        <a:bodyPr/>
        <a:lstStyle/>
        <a:p>
          <a:pPr>
            <a:defRPr>
              <a:latin typeface="Arial Narrow" pitchFamily="34" charset="0"/>
            </a:defRPr>
          </a:pPr>
          <a:endParaRPr lang="es-ES"/>
        </a:p>
      </c:txPr>
    </c:legend>
    <c:plotVisOnly val="1"/>
    <c:dispBlanksAs val="gap"/>
  </c:chart>
  <c:spPr>
    <a:ln>
      <a:noFill/>
    </a:ln>
  </c:sp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00" b="1" i="0" u="none" strike="noStrike" baseline="0">
                <a:solidFill>
                  <a:srgbClr val="000000"/>
                </a:solidFill>
                <a:latin typeface="Arial"/>
                <a:ea typeface="Arial"/>
                <a:cs typeface="Arial"/>
              </a:defRPr>
            </a:pPr>
            <a:r>
              <a:rPr lang="es-ES" sz="2000">
                <a:latin typeface="Arial Narrow" pitchFamily="34" charset="0"/>
              </a:rPr>
              <a:t>C. Taxa d'atur per sexe</a:t>
            </a:r>
          </a:p>
        </c:rich>
      </c:tx>
      <c:layout>
        <c:manualLayout>
          <c:xMode val="edge"/>
          <c:yMode val="edge"/>
          <c:x val="0.29708216800768966"/>
          <c:y val="5.1398009211112802E-2"/>
        </c:manualLayout>
      </c:layout>
      <c:spPr>
        <a:noFill/>
        <a:ln w="25400">
          <a:noFill/>
        </a:ln>
      </c:spPr>
    </c:title>
    <c:plotArea>
      <c:layout>
        <c:manualLayout>
          <c:layoutTarget val="inner"/>
          <c:xMode val="edge"/>
          <c:yMode val="edge"/>
          <c:x val="0.10754716981132068"/>
          <c:y val="0.19802044019583001"/>
          <c:w val="0.72830188679245278"/>
          <c:h val="0.65346745264623562"/>
        </c:manualLayout>
      </c:layout>
      <c:barChart>
        <c:barDir val="col"/>
        <c:grouping val="clustered"/>
        <c:ser>
          <c:idx val="0"/>
          <c:order val="0"/>
          <c:tx>
            <c:strRef>
              <c:f>'IC4'!$A$88</c:f>
              <c:strCache>
                <c:ptCount val="1"/>
                <c:pt idx="0">
                  <c:v>% Homes</c:v>
                </c:pt>
              </c:strCache>
            </c:strRef>
          </c:tx>
          <c:spPr>
            <a:solidFill>
              <a:srgbClr val="99CCFF"/>
            </a:solidFill>
            <a:ln w="12700">
              <a:solidFill>
                <a:srgbClr val="000000"/>
              </a:solidFill>
              <a:prstDash val="solid"/>
            </a:ln>
          </c:spPr>
          <c:cat>
            <c:numRef>
              <c:f>('IC4'!$B$78:$I$78,'IC4'!$B$84:$D$84)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('IC4'!$B$82:$I$82,'IC4'!$B$88:$D$88)</c:f>
              <c:numCache>
                <c:formatCode>0.00</c:formatCode>
                <c:ptCount val="11"/>
                <c:pt idx="0">
                  <c:v>37.984496124031011</c:v>
                </c:pt>
                <c:pt idx="1">
                  <c:v>38.938053097345133</c:v>
                </c:pt>
                <c:pt idx="2">
                  <c:v>38.70967741935484</c:v>
                </c:pt>
                <c:pt idx="3">
                  <c:v>47.651006711409394</c:v>
                </c:pt>
                <c:pt idx="4">
                  <c:v>45.893719806763286</c:v>
                </c:pt>
                <c:pt idx="5">
                  <c:v>44.969581095596126</c:v>
                </c:pt>
                <c:pt idx="6">
                  <c:v>45.21072796934866</c:v>
                </c:pt>
                <c:pt idx="7">
                  <c:v>47.039473684210527</c:v>
                </c:pt>
                <c:pt idx="8">
                  <c:v>46.099290780141843</c:v>
                </c:pt>
                <c:pt idx="9">
                  <c:v>45.634920634920633</c:v>
                </c:pt>
                <c:pt idx="10">
                  <c:v>44.444444444444443</c:v>
                </c:pt>
              </c:numCache>
            </c:numRef>
          </c:val>
        </c:ser>
        <c:ser>
          <c:idx val="1"/>
          <c:order val="1"/>
          <c:tx>
            <c:strRef>
              <c:f>'IC4'!$A$89</c:f>
              <c:strCache>
                <c:ptCount val="1"/>
                <c:pt idx="0">
                  <c:v>% Dones</c:v>
                </c:pt>
              </c:strCache>
            </c:strRef>
          </c:tx>
          <c:spPr>
            <a:solidFill>
              <a:srgbClr val="993366"/>
            </a:solidFill>
            <a:ln w="12700">
              <a:solidFill>
                <a:srgbClr val="000000"/>
              </a:solidFill>
              <a:prstDash val="solid"/>
            </a:ln>
          </c:spPr>
          <c:cat>
            <c:numRef>
              <c:f>('IC4'!$B$78:$I$78,'IC4'!$B$84:$D$84)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('IC4'!$B$83:$I$83,'IC4'!$B$89:$D$89)</c:f>
              <c:numCache>
                <c:formatCode>0.00</c:formatCode>
                <c:ptCount val="11"/>
                <c:pt idx="0">
                  <c:v>62.015503875968989</c:v>
                </c:pt>
                <c:pt idx="1">
                  <c:v>61.06194690265486</c:v>
                </c:pt>
                <c:pt idx="2">
                  <c:v>61.29032258064516</c:v>
                </c:pt>
                <c:pt idx="3">
                  <c:v>52.348993288590606</c:v>
                </c:pt>
                <c:pt idx="4">
                  <c:v>54.106280193236714</c:v>
                </c:pt>
                <c:pt idx="5">
                  <c:v>55.030418904403867</c:v>
                </c:pt>
                <c:pt idx="6">
                  <c:v>54.78927203065134</c:v>
                </c:pt>
                <c:pt idx="7">
                  <c:v>52.960526315789465</c:v>
                </c:pt>
                <c:pt idx="8">
                  <c:v>53.900709219858157</c:v>
                </c:pt>
                <c:pt idx="9">
                  <c:v>54.36507936507936</c:v>
                </c:pt>
                <c:pt idx="10">
                  <c:v>55.555555555555557</c:v>
                </c:pt>
              </c:numCache>
            </c:numRef>
          </c:val>
        </c:ser>
        <c:axId val="58025088"/>
        <c:axId val="58026624"/>
      </c:barChart>
      <c:catAx>
        <c:axId val="58025088"/>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026624"/>
        <c:crosses val="autoZero"/>
        <c:auto val="1"/>
        <c:lblAlgn val="ctr"/>
        <c:lblOffset val="100"/>
        <c:tickLblSkip val="1"/>
        <c:tickMarkSkip val="1"/>
      </c:catAx>
      <c:valAx>
        <c:axId val="58026624"/>
        <c:scaling>
          <c:orientation val="minMax"/>
          <c:max val="100"/>
        </c:scaling>
        <c:axPos val="l"/>
        <c:majorGridlines>
          <c:spPr>
            <a:ln w="3175">
              <a:solidFill>
                <a:srgbClr val="000000"/>
              </a:solidFill>
              <a:prstDash val="solid"/>
            </a:ln>
          </c:spPr>
        </c:majorGridlines>
        <c:numFmt formatCode="0%"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025088"/>
        <c:crosses val="autoZero"/>
        <c:crossBetween val="between"/>
        <c:dispUnits>
          <c:builtInUnit val="hundreds"/>
        </c:dispUnits>
      </c:valAx>
      <c:spPr>
        <a:noFill/>
        <a:ln w="12700">
          <a:solidFill>
            <a:srgbClr val="808080"/>
          </a:solidFill>
          <a:prstDash val="solid"/>
        </a:ln>
      </c:spPr>
    </c:plotArea>
    <c:legend>
      <c:legendPos val="r"/>
      <c:layout>
        <c:manualLayout>
          <c:xMode val="edge"/>
          <c:yMode val="edge"/>
          <c:x val="0.85660377358491002"/>
          <c:y val="0.45544701245040625"/>
          <c:w val="0.13018867924528199"/>
          <c:h val="0.14191464880701202"/>
        </c:manualLayout>
      </c:layout>
      <c:spPr>
        <a:solidFill>
          <a:srgbClr val="FFFFFF"/>
        </a:solidFill>
        <a:ln w="25400">
          <a:noFill/>
        </a:ln>
      </c:spPr>
      <c:txPr>
        <a:bodyPr/>
        <a:lstStyle/>
        <a:p>
          <a:pPr>
            <a:defRPr sz="1000" b="0" i="0" u="none" strike="noStrike" baseline="0">
              <a:solidFill>
                <a:srgbClr val="000000"/>
              </a:solidFill>
              <a:latin typeface="Arial Narrow" pitchFamily="34" charset="0"/>
              <a:ea typeface="Calibri"/>
              <a:cs typeface="Calibri"/>
            </a:defRPr>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55" r="0.7500000000000035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16105774278215224"/>
          <c:y val="0.19480351414406533"/>
          <c:w val="0.59836846848177749"/>
          <c:h val="0.67110113040924435"/>
        </c:manualLayout>
      </c:layout>
      <c:lineChart>
        <c:grouping val="standard"/>
        <c:ser>
          <c:idx val="0"/>
          <c:order val="0"/>
          <c:tx>
            <c:strRef>
              <c:f>'IC5'!$A$28</c:f>
              <c:strCache>
                <c:ptCount val="1"/>
                <c:pt idx="0">
                  <c:v>Taxa d'immigració </c:v>
                </c:pt>
              </c:strCache>
            </c:strRef>
          </c:tx>
          <c:cat>
            <c:numRef>
              <c:f>('IC5'!$B$18:$J$18,'IC5'!$B$29:$D$29)</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('IC5'!$B$28:$J$28,'IC5'!$B$39:$C$39)</c:f>
              <c:numCache>
                <c:formatCode>0.00</c:formatCode>
                <c:ptCount val="11"/>
                <c:pt idx="0">
                  <c:v>8.2282832913133159</c:v>
                </c:pt>
                <c:pt idx="1">
                  <c:v>9.602871886919452</c:v>
                </c:pt>
                <c:pt idx="2">
                  <c:v>10.536735591728991</c:v>
                </c:pt>
                <c:pt idx="3">
                  <c:v>10.474137931034482</c:v>
                </c:pt>
                <c:pt idx="4">
                  <c:v>11.179727427597957</c:v>
                </c:pt>
                <c:pt idx="5">
                  <c:v>11.751247920133112</c:v>
                </c:pt>
                <c:pt idx="6">
                  <c:v>12.224489795918366</c:v>
                </c:pt>
                <c:pt idx="7">
                  <c:v>12.106537530266344</c:v>
                </c:pt>
                <c:pt idx="8">
                  <c:v>11.332655137334688</c:v>
                </c:pt>
                <c:pt idx="9">
                  <c:v>11.160088158685634</c:v>
                </c:pt>
                <c:pt idx="10">
                  <c:v>9.4534412955465594</c:v>
                </c:pt>
              </c:numCache>
            </c:numRef>
          </c:val>
        </c:ser>
        <c:marker val="1"/>
        <c:axId val="58059776"/>
        <c:axId val="58286848"/>
      </c:lineChart>
      <c:catAx>
        <c:axId val="58059776"/>
        <c:scaling>
          <c:orientation val="minMax"/>
        </c:scaling>
        <c:axPos val="b"/>
        <c:numFmt formatCode="General" sourceLinked="1"/>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286848"/>
        <c:crosses val="autoZero"/>
        <c:auto val="1"/>
        <c:lblAlgn val="ctr"/>
        <c:lblOffset val="100"/>
      </c:catAx>
      <c:valAx>
        <c:axId val="58286848"/>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Arial Narrow" pitchFamily="34" charset="0"/>
                <a:ea typeface="Calibri"/>
                <a:cs typeface="Calibri"/>
              </a:defRPr>
            </a:pPr>
            <a:endParaRPr lang="es-ES"/>
          </a:p>
        </c:txPr>
        <c:crossAx val="58059776"/>
        <c:crosses val="autoZero"/>
        <c:crossBetween val="between"/>
      </c:valAx>
      <c:spPr>
        <a:ln>
          <a:solidFill>
            <a:schemeClr val="tx1"/>
          </a:solidFill>
        </a:ln>
      </c:spPr>
    </c:plotArea>
    <c:legend>
      <c:legendPos val="r"/>
      <c:layout>
        <c:manualLayout>
          <c:xMode val="edge"/>
          <c:yMode val="edge"/>
          <c:x val="0.7671480144404409"/>
          <c:y val="0.52805453773723443"/>
          <c:w val="0.21480144404332283"/>
          <c:h val="0.17491818473186097"/>
        </c:manualLayout>
      </c:layout>
      <c:txPr>
        <a:bodyPr/>
        <a:lstStyle/>
        <a:p>
          <a:pPr>
            <a:defRPr sz="1000" b="0" i="0" u="none" strike="noStrike" baseline="0">
              <a:solidFill>
                <a:srgbClr val="000000"/>
              </a:solidFill>
              <a:latin typeface="Arial Narrow" pitchFamily="34" charset="0"/>
              <a:ea typeface="Arial"/>
              <a:cs typeface="Arial"/>
            </a:defRPr>
          </a:pPr>
          <a:endParaRPr lang="es-E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55" l="0.70000000000000062" r="0.70000000000000062" t="0.750000000000003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2000">
                <a:latin typeface="Arial Narrow" pitchFamily="34" charset="0"/>
              </a:rPr>
              <a:t>IC5. Immigració (segons continent d'origen)</a:t>
            </a:r>
          </a:p>
        </c:rich>
      </c:tx>
    </c:title>
    <c:plotArea>
      <c:layout/>
      <c:barChart>
        <c:barDir val="col"/>
        <c:grouping val="clustered"/>
        <c:ser>
          <c:idx val="0"/>
          <c:order val="0"/>
          <c:tx>
            <c:strRef>
              <c:f>'IC5'!$A$52</c:f>
              <c:strCache>
                <c:ptCount val="1"/>
                <c:pt idx="0">
                  <c:v>UNIÓ EUROPEA</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('IC5'!$B$52:$J$52,'IC5'!$B$61:$C$61)</c:f>
              <c:numCache>
                <c:formatCode>0%</c:formatCode>
                <c:ptCount val="11"/>
                <c:pt idx="0">
                  <c:v>0.66852367688022285</c:v>
                </c:pt>
                <c:pt idx="1">
                  <c:v>0.67757009345794394</c:v>
                </c:pt>
                <c:pt idx="2">
                  <c:v>0.62421711899791232</c:v>
                </c:pt>
                <c:pt idx="3">
                  <c:v>0.77572016460905346</c:v>
                </c:pt>
                <c:pt idx="4">
                  <c:v>0.76571428571428568</c:v>
                </c:pt>
                <c:pt idx="5">
                  <c:v>0.75752212389380535</c:v>
                </c:pt>
                <c:pt idx="6">
                  <c:v>0.75292153589315525</c:v>
                </c:pt>
                <c:pt idx="7">
                  <c:v>0.76666666666666672</c:v>
                </c:pt>
                <c:pt idx="8">
                  <c:v>0.74147217235188512</c:v>
                </c:pt>
                <c:pt idx="9">
                  <c:v>0.75224416517055659</c:v>
                </c:pt>
                <c:pt idx="10">
                  <c:v>0.78158458244111351</c:v>
                </c:pt>
              </c:numCache>
            </c:numRef>
          </c:val>
        </c:ser>
        <c:ser>
          <c:idx val="1"/>
          <c:order val="1"/>
          <c:tx>
            <c:strRef>
              <c:f>'IC5'!$A$53</c:f>
              <c:strCache>
                <c:ptCount val="1"/>
                <c:pt idx="0">
                  <c:v>RESTA EUROPA</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('IC5'!$B$53:$J$53,'IC5'!$B$62:$C$62)</c:f>
              <c:numCache>
                <c:formatCode>0%</c:formatCode>
                <c:ptCount val="11"/>
                <c:pt idx="0">
                  <c:v>0.11142061281337047</c:v>
                </c:pt>
                <c:pt idx="1">
                  <c:v>0.10280373831775701</c:v>
                </c:pt>
                <c:pt idx="2">
                  <c:v>0.14196242171189979</c:v>
                </c:pt>
                <c:pt idx="3">
                  <c:v>2.0576131687242798E-2</c:v>
                </c:pt>
                <c:pt idx="4">
                  <c:v>1.9047619047619049E-2</c:v>
                </c:pt>
                <c:pt idx="5">
                  <c:v>1.7699115044247787E-2</c:v>
                </c:pt>
                <c:pt idx="6">
                  <c:v>2.1702838063439065E-2</c:v>
                </c:pt>
                <c:pt idx="7">
                  <c:v>2.5000000000000001E-2</c:v>
                </c:pt>
                <c:pt idx="8">
                  <c:v>2.1543985637342909E-2</c:v>
                </c:pt>
                <c:pt idx="9">
                  <c:v>2.1543985637342909E-2</c:v>
                </c:pt>
                <c:pt idx="10">
                  <c:v>2.7837259100642397E-2</c:v>
                </c:pt>
              </c:numCache>
            </c:numRef>
          </c:val>
        </c:ser>
        <c:ser>
          <c:idx val="2"/>
          <c:order val="2"/>
          <c:tx>
            <c:strRef>
              <c:f>'IC5'!$A$54</c:f>
              <c:strCache>
                <c:ptCount val="1"/>
                <c:pt idx="0">
                  <c:v>ÀFRICA</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('IC5'!$B$54:$J$54,'IC5'!$B$63:$C$63)</c:f>
              <c:numCache>
                <c:formatCode>0%</c:formatCode>
                <c:ptCount val="11"/>
                <c:pt idx="0">
                  <c:v>1.1142061281337047E-2</c:v>
                </c:pt>
                <c:pt idx="1">
                  <c:v>1.8691588785046728E-2</c:v>
                </c:pt>
                <c:pt idx="2">
                  <c:v>1.6701461377870562E-2</c:v>
                </c:pt>
                <c:pt idx="3">
                  <c:v>1.8518518518518517E-2</c:v>
                </c:pt>
                <c:pt idx="4">
                  <c:v>1.7142857142857144E-2</c:v>
                </c:pt>
                <c:pt idx="5">
                  <c:v>1.7699115044247787E-2</c:v>
                </c:pt>
                <c:pt idx="6">
                  <c:v>1.6694490818030049E-2</c:v>
                </c:pt>
                <c:pt idx="7">
                  <c:v>0.02</c:v>
                </c:pt>
                <c:pt idx="8">
                  <c:v>2.5134649910233394E-2</c:v>
                </c:pt>
                <c:pt idx="9">
                  <c:v>1.9748653500897665E-2</c:v>
                </c:pt>
                <c:pt idx="10">
                  <c:v>8.5653104925053538E-3</c:v>
                </c:pt>
              </c:numCache>
            </c:numRef>
          </c:val>
        </c:ser>
        <c:ser>
          <c:idx val="3"/>
          <c:order val="3"/>
          <c:tx>
            <c:strRef>
              <c:f>'IC5'!$A$55</c:f>
              <c:strCache>
                <c:ptCount val="1"/>
                <c:pt idx="0">
                  <c:v>AMÈRICA DEL NORD</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('IC5'!$B$55:$J$55,'IC5'!$B$64:$C$64)</c:f>
              <c:numCache>
                <c:formatCode>0%</c:formatCode>
                <c:ptCount val="11"/>
                <c:pt idx="0">
                  <c:v>1.6713091922005572E-2</c:v>
                </c:pt>
                <c:pt idx="1">
                  <c:v>1.4018691588785047E-2</c:v>
                </c:pt>
                <c:pt idx="2">
                  <c:v>1.2526096033402923E-2</c:v>
                </c:pt>
                <c:pt idx="3">
                  <c:v>1.0288065843621399E-2</c:v>
                </c:pt>
                <c:pt idx="4">
                  <c:v>1.5238095238095238E-2</c:v>
                </c:pt>
                <c:pt idx="5">
                  <c:v>1.5929203539823009E-2</c:v>
                </c:pt>
                <c:pt idx="6">
                  <c:v>1.5025041736227046E-2</c:v>
                </c:pt>
                <c:pt idx="7">
                  <c:v>1.6666666666666666E-2</c:v>
                </c:pt>
                <c:pt idx="8">
                  <c:v>1.7953321364452424E-2</c:v>
                </c:pt>
                <c:pt idx="9">
                  <c:v>2.333931777378815E-2</c:v>
                </c:pt>
                <c:pt idx="10">
                  <c:v>3.4261241970021415E-2</c:v>
                </c:pt>
              </c:numCache>
            </c:numRef>
          </c:val>
        </c:ser>
        <c:ser>
          <c:idx val="4"/>
          <c:order val="4"/>
          <c:tx>
            <c:strRef>
              <c:f>'IC5'!$A$56</c:f>
              <c:strCache>
                <c:ptCount val="1"/>
                <c:pt idx="0">
                  <c:v>AMÈRICA CENTRAL I DEL SUD</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('IC5'!$B$56:$J$56,'IC5'!$B$65:$C$65)</c:f>
              <c:numCache>
                <c:formatCode>0%</c:formatCode>
                <c:ptCount val="11"/>
                <c:pt idx="0">
                  <c:v>0.17548746518105848</c:v>
                </c:pt>
                <c:pt idx="1">
                  <c:v>0.16822429906542055</c:v>
                </c:pt>
                <c:pt idx="2">
                  <c:v>0.18997912317327767</c:v>
                </c:pt>
                <c:pt idx="3">
                  <c:v>0.15843621399176955</c:v>
                </c:pt>
                <c:pt idx="4">
                  <c:v>0.16</c:v>
                </c:pt>
                <c:pt idx="5">
                  <c:v>0.17168141592920355</c:v>
                </c:pt>
                <c:pt idx="6">
                  <c:v>0.17362270450751252</c:v>
                </c:pt>
                <c:pt idx="7">
                  <c:v>0.14666666666666667</c:v>
                </c:pt>
                <c:pt idx="8">
                  <c:v>0.16337522441651706</c:v>
                </c:pt>
                <c:pt idx="9">
                  <c:v>0.15439856373429084</c:v>
                </c:pt>
                <c:pt idx="10">
                  <c:v>0.12205567451820129</c:v>
                </c:pt>
              </c:numCache>
            </c:numRef>
          </c:val>
        </c:ser>
        <c:ser>
          <c:idx val="5"/>
          <c:order val="5"/>
          <c:tx>
            <c:strRef>
              <c:f>'IC5'!$A$57</c:f>
              <c:strCache>
                <c:ptCount val="1"/>
                <c:pt idx="0">
                  <c:v>ÀSIA</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('IC5'!$B$57:$J$57,'IC5'!$B$66:$C$66)</c:f>
              <c:numCache>
                <c:formatCode>0%</c:formatCode>
                <c:ptCount val="11"/>
                <c:pt idx="0">
                  <c:v>1.1142061281337047E-2</c:v>
                </c:pt>
                <c:pt idx="1">
                  <c:v>1.4018691588785047E-2</c:v>
                </c:pt>
                <c:pt idx="2">
                  <c:v>8.350730688935281E-3</c:v>
                </c:pt>
                <c:pt idx="3">
                  <c:v>1.2345679012345678E-2</c:v>
                </c:pt>
                <c:pt idx="4">
                  <c:v>1.9047619047619049E-2</c:v>
                </c:pt>
                <c:pt idx="5">
                  <c:v>1.7699115044247787E-2</c:v>
                </c:pt>
                <c:pt idx="6">
                  <c:v>1.5025041736227046E-2</c:v>
                </c:pt>
                <c:pt idx="7">
                  <c:v>2.1666666666666667E-2</c:v>
                </c:pt>
                <c:pt idx="8">
                  <c:v>2.6929982046678635E-2</c:v>
                </c:pt>
                <c:pt idx="9">
                  <c:v>2.333931777378815E-2</c:v>
                </c:pt>
                <c:pt idx="10">
                  <c:v>1.9271948608137045E-2</c:v>
                </c:pt>
              </c:numCache>
            </c:numRef>
          </c:val>
        </c:ser>
        <c:ser>
          <c:idx val="6"/>
          <c:order val="6"/>
          <c:tx>
            <c:strRef>
              <c:f>'IC5'!$A$58</c:f>
              <c:strCache>
                <c:ptCount val="1"/>
                <c:pt idx="0">
                  <c:v>OCEANIA </c:v>
                </c:pt>
              </c:strCache>
            </c:strRef>
          </c:tx>
          <c:cat>
            <c:numRef>
              <c:f>('IC5'!$B$51:$J$51,'IC5'!$B$60:$C$60)</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('IC5'!$B$58:$J$58,'IC5'!$B$67:$C$67)</c:f>
              <c:numCache>
                <c:formatCode>0%</c:formatCode>
                <c:ptCount val="11"/>
                <c:pt idx="0">
                  <c:v>5.5710306406685237E-3</c:v>
                </c:pt>
                <c:pt idx="1">
                  <c:v>4.6728971962616819E-3</c:v>
                </c:pt>
                <c:pt idx="2">
                  <c:v>6.2630480167014616E-3</c:v>
                </c:pt>
                <c:pt idx="3">
                  <c:v>4.11522633744856E-3</c:v>
                </c:pt>
                <c:pt idx="4">
                  <c:v>3.8095238095238095E-3</c:v>
                </c:pt>
                <c:pt idx="5">
                  <c:v>1.7699115044247787E-3</c:v>
                </c:pt>
                <c:pt idx="6">
                  <c:v>5.008347245409015E-3</c:v>
                </c:pt>
                <c:pt idx="7">
                  <c:v>3.3333333333333335E-3</c:v>
                </c:pt>
                <c:pt idx="8">
                  <c:v>3.5906642728904849E-3</c:v>
                </c:pt>
                <c:pt idx="9">
                  <c:v>5.3859964093357273E-3</c:v>
                </c:pt>
                <c:pt idx="10">
                  <c:v>6.4239828693790149E-3</c:v>
                </c:pt>
              </c:numCache>
            </c:numRef>
          </c:val>
        </c:ser>
        <c:axId val="57942784"/>
        <c:axId val="57944704"/>
      </c:barChart>
      <c:catAx>
        <c:axId val="57942784"/>
        <c:scaling>
          <c:orientation val="minMax"/>
        </c:scaling>
        <c:axPos val="b"/>
        <c:title>
          <c:tx>
            <c:rich>
              <a:bodyPr/>
              <a:lstStyle/>
              <a:p>
                <a:pPr>
                  <a:defRPr/>
                </a:pPr>
                <a:r>
                  <a:rPr lang="es-ES">
                    <a:latin typeface="Arial Narrow" pitchFamily="34" charset="0"/>
                  </a:rPr>
                  <a:t>Any</a:t>
                </a:r>
              </a:p>
            </c:rich>
          </c:tx>
        </c:title>
        <c:numFmt formatCode="General" sourceLinked="1"/>
        <c:majorTickMark val="none"/>
        <c:tickLblPos val="nextTo"/>
        <c:txPr>
          <a:bodyPr rot="0" vert="horz"/>
          <a:lstStyle/>
          <a:p>
            <a:pPr>
              <a:defRPr>
                <a:latin typeface="Arial Narrow" pitchFamily="34" charset="0"/>
              </a:defRPr>
            </a:pPr>
            <a:endParaRPr lang="es-ES"/>
          </a:p>
        </c:txPr>
        <c:crossAx val="57944704"/>
        <c:crosses val="autoZero"/>
        <c:auto val="1"/>
        <c:lblAlgn val="ctr"/>
        <c:lblOffset val="100"/>
      </c:catAx>
      <c:valAx>
        <c:axId val="57944704"/>
        <c:scaling>
          <c:orientation val="minMax"/>
        </c:scaling>
        <c:axPos val="l"/>
        <c:majorGridlines/>
        <c:title>
          <c:tx>
            <c:rich>
              <a:bodyPr/>
              <a:lstStyle/>
              <a:p>
                <a:pPr>
                  <a:defRPr/>
                </a:pPr>
                <a:r>
                  <a:rPr lang="es-ES">
                    <a:latin typeface="Arial Narrow" pitchFamily="34" charset="0"/>
                  </a:rPr>
                  <a:t>%</a:t>
                </a:r>
              </a:p>
            </c:rich>
          </c:tx>
        </c:title>
        <c:numFmt formatCode="0%" sourceLinked="1"/>
        <c:tickLblPos val="nextTo"/>
        <c:txPr>
          <a:bodyPr rot="0" vert="horz"/>
          <a:lstStyle/>
          <a:p>
            <a:pPr>
              <a:defRPr>
                <a:latin typeface="Arial Narrow" pitchFamily="34" charset="0"/>
              </a:defRPr>
            </a:pPr>
            <a:endParaRPr lang="es-ES"/>
          </a:p>
        </c:txPr>
        <c:crossAx val="57942784"/>
        <c:crosses val="autoZero"/>
        <c:crossBetween val="between"/>
      </c:valAx>
    </c:plotArea>
    <c:legend>
      <c:legendPos val="r"/>
      <c:layout>
        <c:manualLayout>
          <c:xMode val="edge"/>
          <c:yMode val="edge"/>
          <c:x val="0.76560034473302774"/>
          <c:y val="0.35349680655668581"/>
          <c:w val="0.22586150611770545"/>
          <c:h val="0.35681576800785969"/>
        </c:manualLayout>
      </c:layout>
      <c:txPr>
        <a:bodyPr/>
        <a:lstStyle/>
        <a:p>
          <a:pPr>
            <a:defRPr>
              <a:latin typeface="Arial Narrow" pitchFamily="34" charset="0"/>
            </a:defRPr>
          </a:pPr>
          <a:endParaRPr lang="es-ES"/>
        </a:p>
      </c:txPr>
    </c:legend>
    <c:plotVisOnly val="1"/>
    <c:dispBlanksAs val="gap"/>
  </c:chart>
  <c:printSettings>
    <c:headerFooter/>
    <c:pageMargins b="0.75000000000000355" l="0.70000000000000062" r="0.70000000000000062" t="0.75000000000000355" header="0.30000000000000032" footer="0.30000000000000032"/>
    <c:pageSetup paperSize="8"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19050</xdr:rowOff>
    </xdr:from>
    <xdr:to>
      <xdr:col>4</xdr:col>
      <xdr:colOff>1094254</xdr:colOff>
      <xdr:row>4</xdr:row>
      <xdr:rowOff>149501</xdr:rowOff>
    </xdr:to>
    <xdr:pic>
      <xdr:nvPicPr>
        <xdr:cNvPr id="2" name="Picture 11" descr="cooperacio local color-01"/>
        <xdr:cNvPicPr>
          <a:picLocks noChangeAspect="1" noChangeArrowheads="1"/>
        </xdr:cNvPicPr>
      </xdr:nvPicPr>
      <xdr:blipFill>
        <a:blip xmlns:r="http://schemas.openxmlformats.org/officeDocument/2006/relationships" r:embed="rId1" cstate="print"/>
        <a:srcRect/>
        <a:stretch>
          <a:fillRect/>
        </a:stretch>
      </xdr:blipFill>
      <xdr:spPr bwMode="auto">
        <a:xfrm>
          <a:off x="2276475" y="19050"/>
          <a:ext cx="2656354" cy="892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20</xdr:row>
      <xdr:rowOff>133349</xdr:rowOff>
    </xdr:from>
    <xdr:to>
      <xdr:col>7</xdr:col>
      <xdr:colOff>581025</xdr:colOff>
      <xdr:row>40</xdr:row>
      <xdr:rowOff>123824</xdr:rowOff>
    </xdr:to>
    <xdr:graphicFrame macro="">
      <xdr:nvGraphicFramePr>
        <xdr:cNvPr id="2" name="Chart 2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56</xdr:row>
      <xdr:rowOff>19049</xdr:rowOff>
    </xdr:from>
    <xdr:to>
      <xdr:col>7</xdr:col>
      <xdr:colOff>190500</xdr:colOff>
      <xdr:row>72</xdr:row>
      <xdr:rowOff>123824</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333375</xdr:colOff>
      <xdr:row>23</xdr:row>
      <xdr:rowOff>66675</xdr:rowOff>
    </xdr:from>
    <xdr:to>
      <xdr:col>8</xdr:col>
      <xdr:colOff>342900</xdr:colOff>
      <xdr:row>39</xdr:row>
      <xdr:rowOff>419100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285750</xdr:colOff>
      <xdr:row>23</xdr:row>
      <xdr:rowOff>9525</xdr:rowOff>
    </xdr:from>
    <xdr:to>
      <xdr:col>7</xdr:col>
      <xdr:colOff>219075</xdr:colOff>
      <xdr:row>38</xdr:row>
      <xdr:rowOff>76200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371475</xdr:colOff>
      <xdr:row>26</xdr:row>
      <xdr:rowOff>76200</xdr:rowOff>
    </xdr:from>
    <xdr:to>
      <xdr:col>4</xdr:col>
      <xdr:colOff>542925</xdr:colOff>
      <xdr:row>44</xdr:row>
      <xdr:rowOff>104775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228599</xdr:colOff>
      <xdr:row>46</xdr:row>
      <xdr:rowOff>152400</xdr:rowOff>
    </xdr:from>
    <xdr:to>
      <xdr:col>4</xdr:col>
      <xdr:colOff>352424</xdr:colOff>
      <xdr:row>63</xdr:row>
      <xdr:rowOff>171450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48</xdr:row>
      <xdr:rowOff>38100</xdr:rowOff>
    </xdr:from>
    <xdr:to>
      <xdr:col>8</xdr:col>
      <xdr:colOff>723900</xdr:colOff>
      <xdr:row>67</xdr:row>
      <xdr:rowOff>66675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68</xdr:row>
      <xdr:rowOff>104775</xdr:rowOff>
    </xdr:from>
    <xdr:to>
      <xdr:col>8</xdr:col>
      <xdr:colOff>752475</xdr:colOff>
      <xdr:row>86</xdr:row>
      <xdr:rowOff>28574</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104775</xdr:colOff>
      <xdr:row>0</xdr:row>
      <xdr:rowOff>38098</xdr:rowOff>
    </xdr:from>
    <xdr:to>
      <xdr:col>8</xdr:col>
      <xdr:colOff>723900</xdr:colOff>
      <xdr:row>28</xdr:row>
      <xdr:rowOff>161925</xdr:rowOff>
    </xdr:to>
    <xdr:sp macro="" textlink="">
      <xdr:nvSpPr>
        <xdr:cNvPr id="4" name="5 Rectángulo"/>
        <xdr:cNvSpPr>
          <a:spLocks noChangeArrowheads="1"/>
        </xdr:cNvSpPr>
      </xdr:nvSpPr>
      <xdr:spPr bwMode="auto">
        <a:xfrm>
          <a:off x="104775" y="38098"/>
          <a:ext cx="8734425" cy="6438902"/>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Indicador eliminat per Esporles per falta de dades significatives</a:t>
          </a:r>
          <a:r>
            <a:rPr lang="es-ES" sz="60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 </a:t>
          </a:r>
          <a:endPar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495301</xdr:colOff>
      <xdr:row>27</xdr:row>
      <xdr:rowOff>95251</xdr:rowOff>
    </xdr:from>
    <xdr:to>
      <xdr:col>9</xdr:col>
      <xdr:colOff>238126</xdr:colOff>
      <xdr:row>38</xdr:row>
      <xdr:rowOff>257175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219075</xdr:colOff>
      <xdr:row>26</xdr:row>
      <xdr:rowOff>38100</xdr:rowOff>
    </xdr:from>
    <xdr:to>
      <xdr:col>9</xdr:col>
      <xdr:colOff>219075</xdr:colOff>
      <xdr:row>43</xdr:row>
      <xdr:rowOff>95250</xdr:rowOff>
    </xdr:to>
    <xdr:graphicFrame macro="">
      <xdr:nvGraphicFramePr>
        <xdr:cNvPr id="2" name="Chart 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228600</xdr:colOff>
      <xdr:row>22</xdr:row>
      <xdr:rowOff>85725</xdr:rowOff>
    </xdr:from>
    <xdr:to>
      <xdr:col>8</xdr:col>
      <xdr:colOff>323850</xdr:colOff>
      <xdr:row>40</xdr:row>
      <xdr:rowOff>19050</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49</xdr:row>
      <xdr:rowOff>133350</xdr:rowOff>
    </xdr:from>
    <xdr:to>
      <xdr:col>8</xdr:col>
      <xdr:colOff>333375</xdr:colOff>
      <xdr:row>67</xdr:row>
      <xdr:rowOff>0</xdr:rowOff>
    </xdr:to>
    <xdr:graphicFrame macro="">
      <xdr:nvGraphicFramePr>
        <xdr:cNvPr id="3"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180975</xdr:colOff>
      <xdr:row>24</xdr:row>
      <xdr:rowOff>19051</xdr:rowOff>
    </xdr:from>
    <xdr:to>
      <xdr:col>6</xdr:col>
      <xdr:colOff>514350</xdr:colOff>
      <xdr:row>40</xdr:row>
      <xdr:rowOff>114301</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828675</xdr:colOff>
      <xdr:row>55</xdr:row>
      <xdr:rowOff>0</xdr:rowOff>
    </xdr:from>
    <xdr:to>
      <xdr:col>5</xdr:col>
      <xdr:colOff>676275</xdr:colOff>
      <xdr:row>65</xdr:row>
      <xdr:rowOff>190500</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609600</xdr:colOff>
      <xdr:row>23</xdr:row>
      <xdr:rowOff>104775</xdr:rowOff>
    </xdr:from>
    <xdr:to>
      <xdr:col>9</xdr:col>
      <xdr:colOff>0</xdr:colOff>
      <xdr:row>39</xdr:row>
      <xdr:rowOff>114300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32</xdr:row>
      <xdr:rowOff>361950</xdr:rowOff>
    </xdr:from>
    <xdr:to>
      <xdr:col>9</xdr:col>
      <xdr:colOff>447675</xdr:colOff>
      <xdr:row>35</xdr:row>
      <xdr:rowOff>1400176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285750</xdr:colOff>
      <xdr:row>25</xdr:row>
      <xdr:rowOff>19050</xdr:rowOff>
    </xdr:from>
    <xdr:to>
      <xdr:col>9</xdr:col>
      <xdr:colOff>38100</xdr:colOff>
      <xdr:row>41</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43</xdr:row>
      <xdr:rowOff>0</xdr:rowOff>
    </xdr:from>
    <xdr:to>
      <xdr:col>9</xdr:col>
      <xdr:colOff>85725</xdr:colOff>
      <xdr:row>59</xdr:row>
      <xdr:rowOff>9525</xdr:rowOff>
    </xdr:to>
    <xdr:graphicFrame macro="">
      <xdr:nvGraphicFramePr>
        <xdr:cNvPr id="3" name="Chart 2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133351</xdr:colOff>
      <xdr:row>33</xdr:row>
      <xdr:rowOff>57149</xdr:rowOff>
    </xdr:from>
    <xdr:to>
      <xdr:col>9</xdr:col>
      <xdr:colOff>400050</xdr:colOff>
      <xdr:row>39</xdr:row>
      <xdr:rowOff>238125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266700</xdr:colOff>
      <xdr:row>23</xdr:row>
      <xdr:rowOff>133350</xdr:rowOff>
    </xdr:from>
    <xdr:to>
      <xdr:col>9</xdr:col>
      <xdr:colOff>247650</xdr:colOff>
      <xdr:row>40</xdr:row>
      <xdr:rowOff>133349</xdr:rowOff>
    </xdr:to>
    <xdr:graphicFrame macro="">
      <xdr:nvGraphicFramePr>
        <xdr:cNvPr id="2" name="Chart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657225</xdr:colOff>
      <xdr:row>32</xdr:row>
      <xdr:rowOff>104775</xdr:rowOff>
    </xdr:from>
    <xdr:to>
      <xdr:col>9</xdr:col>
      <xdr:colOff>247650</xdr:colOff>
      <xdr:row>42</xdr:row>
      <xdr:rowOff>971550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485776</xdr:colOff>
      <xdr:row>23</xdr:row>
      <xdr:rowOff>47624</xdr:rowOff>
    </xdr:from>
    <xdr:to>
      <xdr:col>8</xdr:col>
      <xdr:colOff>266701</xdr:colOff>
      <xdr:row>41</xdr:row>
      <xdr:rowOff>133349</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466725</xdr:colOff>
      <xdr:row>27</xdr:row>
      <xdr:rowOff>66674</xdr:rowOff>
    </xdr:from>
    <xdr:to>
      <xdr:col>9</xdr:col>
      <xdr:colOff>238125</xdr:colOff>
      <xdr:row>39</xdr:row>
      <xdr:rowOff>371475</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523875</xdr:colOff>
      <xdr:row>23</xdr:row>
      <xdr:rowOff>57150</xdr:rowOff>
    </xdr:from>
    <xdr:to>
      <xdr:col>8</xdr:col>
      <xdr:colOff>685800</xdr:colOff>
      <xdr:row>40</xdr:row>
      <xdr:rowOff>161925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9525</xdr:rowOff>
    </xdr:from>
    <xdr:to>
      <xdr:col>9</xdr:col>
      <xdr:colOff>723900</xdr:colOff>
      <xdr:row>34</xdr:row>
      <xdr:rowOff>9525</xdr:rowOff>
    </xdr:to>
    <xdr:sp macro="" textlink="">
      <xdr:nvSpPr>
        <xdr:cNvPr id="3" name="5 Rectángulo"/>
        <xdr:cNvSpPr>
          <a:spLocks noChangeArrowheads="1"/>
        </xdr:cNvSpPr>
      </xdr:nvSpPr>
      <xdr:spPr bwMode="auto">
        <a:xfrm>
          <a:off x="38100" y="9525"/>
          <a:ext cx="9639300" cy="7286625"/>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Indicador eliminat</a:t>
          </a:r>
          <a:r>
            <a:rPr lang="es-ES" sz="60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 per Esporles ja que les aigües residuals del municipi són enviades a Palma.</a:t>
          </a:r>
          <a:endPar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447675</xdr:colOff>
      <xdr:row>20</xdr:row>
      <xdr:rowOff>171450</xdr:rowOff>
    </xdr:from>
    <xdr:to>
      <xdr:col>9</xdr:col>
      <xdr:colOff>333375</xdr:colOff>
      <xdr:row>41</xdr:row>
      <xdr:rowOff>85725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9</xdr:col>
      <xdr:colOff>723900</xdr:colOff>
      <xdr:row>30</xdr:row>
      <xdr:rowOff>38100</xdr:rowOff>
    </xdr:to>
    <xdr:sp macro="" textlink="">
      <xdr:nvSpPr>
        <xdr:cNvPr id="3" name="5 Rectángulo"/>
        <xdr:cNvSpPr>
          <a:spLocks noChangeArrowheads="1"/>
        </xdr:cNvSpPr>
      </xdr:nvSpPr>
      <xdr:spPr bwMode="auto">
        <a:xfrm>
          <a:off x="9525" y="0"/>
          <a:ext cx="9686925" cy="742950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Indicador eliminat</a:t>
          </a:r>
          <a:r>
            <a:rPr lang="es-ES" sz="60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 per Esporles ja que les aigües residuals del municipi són enviades a Palma.</a:t>
          </a:r>
          <a:endPar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276225</xdr:colOff>
      <xdr:row>21</xdr:row>
      <xdr:rowOff>47625</xdr:rowOff>
    </xdr:from>
    <xdr:to>
      <xdr:col>9</xdr:col>
      <xdr:colOff>304800</xdr:colOff>
      <xdr:row>38</xdr:row>
      <xdr:rowOff>152400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57151</xdr:colOff>
      <xdr:row>0</xdr:row>
      <xdr:rowOff>28575</xdr:rowOff>
    </xdr:from>
    <xdr:to>
      <xdr:col>9</xdr:col>
      <xdr:colOff>695326</xdr:colOff>
      <xdr:row>36</xdr:row>
      <xdr:rowOff>152400</xdr:rowOff>
    </xdr:to>
    <xdr:sp macro="" textlink="">
      <xdr:nvSpPr>
        <xdr:cNvPr id="3" name="5 Rectángulo"/>
        <xdr:cNvSpPr>
          <a:spLocks noChangeArrowheads="1"/>
        </xdr:cNvSpPr>
      </xdr:nvSpPr>
      <xdr:spPr bwMode="auto">
        <a:xfrm>
          <a:off x="57151" y="28575"/>
          <a:ext cx="8763000" cy="8258175"/>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Indicador eliminat</a:t>
          </a:r>
          <a:r>
            <a:rPr lang="es-ES" sz="60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 per Esporles ja que el municipi no té EDAR.</a:t>
          </a:r>
          <a:endPar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323850</xdr:colOff>
      <xdr:row>23</xdr:row>
      <xdr:rowOff>76200</xdr:rowOff>
    </xdr:from>
    <xdr:to>
      <xdr:col>7</xdr:col>
      <xdr:colOff>104775</xdr:colOff>
      <xdr:row>36</xdr:row>
      <xdr:rowOff>85725</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38100</xdr:rowOff>
    </xdr:from>
    <xdr:to>
      <xdr:col>7</xdr:col>
      <xdr:colOff>752475</xdr:colOff>
      <xdr:row>32</xdr:row>
      <xdr:rowOff>123825</xdr:rowOff>
    </xdr:to>
    <xdr:sp macro="" textlink="">
      <xdr:nvSpPr>
        <xdr:cNvPr id="3" name="5 Rectángulo"/>
        <xdr:cNvSpPr>
          <a:spLocks noChangeArrowheads="1"/>
        </xdr:cNvSpPr>
      </xdr:nvSpPr>
      <xdr:spPr bwMode="auto">
        <a:xfrm>
          <a:off x="1" y="38100"/>
          <a:ext cx="9496424" cy="750570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Indicador eliminat</a:t>
          </a:r>
          <a:r>
            <a:rPr lang="es-ES" sz="60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 per Esporles ja que no és un municipi costaner.</a:t>
          </a:r>
          <a:endPar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923925</xdr:colOff>
      <xdr:row>29</xdr:row>
      <xdr:rowOff>533400</xdr:rowOff>
    </xdr:from>
    <xdr:to>
      <xdr:col>7</xdr:col>
      <xdr:colOff>647700</xdr:colOff>
      <xdr:row>36</xdr:row>
      <xdr:rowOff>95250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247650</xdr:colOff>
      <xdr:row>28</xdr:row>
      <xdr:rowOff>38100</xdr:rowOff>
    </xdr:from>
    <xdr:to>
      <xdr:col>8</xdr:col>
      <xdr:colOff>571500</xdr:colOff>
      <xdr:row>39</xdr:row>
      <xdr:rowOff>495299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333375</xdr:colOff>
      <xdr:row>18</xdr:row>
      <xdr:rowOff>19050</xdr:rowOff>
    </xdr:from>
    <xdr:to>
      <xdr:col>8</xdr:col>
      <xdr:colOff>257175</xdr:colOff>
      <xdr:row>34</xdr:row>
      <xdr:rowOff>171450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47626</xdr:colOff>
      <xdr:row>0</xdr:row>
      <xdr:rowOff>76200</xdr:rowOff>
    </xdr:from>
    <xdr:to>
      <xdr:col>8</xdr:col>
      <xdr:colOff>695326</xdr:colOff>
      <xdr:row>41</xdr:row>
      <xdr:rowOff>38100</xdr:rowOff>
    </xdr:to>
    <xdr:sp macro="" textlink="">
      <xdr:nvSpPr>
        <xdr:cNvPr id="3" name="5 Rectángulo"/>
        <xdr:cNvSpPr>
          <a:spLocks noChangeArrowheads="1"/>
        </xdr:cNvSpPr>
      </xdr:nvSpPr>
      <xdr:spPr bwMode="auto">
        <a:xfrm>
          <a:off x="47626" y="76200"/>
          <a:ext cx="9067800" cy="8181975"/>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72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Calibri"/>
            </a:rPr>
            <a:t>Indicador eliminat</a:t>
          </a:r>
          <a:r>
            <a:rPr lang="es-ES" sz="72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Calibri"/>
            </a:rPr>
            <a:t> per Esporles ja que no té energies renovables, no és viable al municipi.</a:t>
          </a:r>
          <a:endParaRPr lang="es-ES" sz="72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Calibri"/>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428625</xdr:colOff>
      <xdr:row>22</xdr:row>
      <xdr:rowOff>133350</xdr:rowOff>
    </xdr:from>
    <xdr:to>
      <xdr:col>9</xdr:col>
      <xdr:colOff>219075</xdr:colOff>
      <xdr:row>39</xdr:row>
      <xdr:rowOff>114300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657225</xdr:colOff>
      <xdr:row>26</xdr:row>
      <xdr:rowOff>28576</xdr:rowOff>
    </xdr:from>
    <xdr:to>
      <xdr:col>5</xdr:col>
      <xdr:colOff>304800</xdr:colOff>
      <xdr:row>38</xdr:row>
      <xdr:rowOff>323850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647700</xdr:colOff>
      <xdr:row>38</xdr:row>
      <xdr:rowOff>323849</xdr:rowOff>
    </xdr:from>
    <xdr:to>
      <xdr:col>5</xdr:col>
      <xdr:colOff>590550</xdr:colOff>
      <xdr:row>43</xdr:row>
      <xdr:rowOff>409575</xdr:rowOff>
    </xdr:to>
    <xdr:graphicFrame macro="">
      <xdr:nvGraphicFramePr>
        <xdr:cNvPr id="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76200</xdr:rowOff>
    </xdr:from>
    <xdr:ext cx="8448675" cy="5905500"/>
    <xdr:sp macro="" textlink="">
      <xdr:nvSpPr>
        <xdr:cNvPr id="4" name="3 Rectángulo"/>
        <xdr:cNvSpPr/>
      </xdr:nvSpPr>
      <xdr:spPr>
        <a:xfrm>
          <a:off x="0" y="76200"/>
          <a:ext cx="8448675" cy="5905500"/>
        </a:xfrm>
        <a:prstGeom prst="rect">
          <a:avLst/>
        </a:prstGeom>
        <a:noFill/>
      </xdr:spPr>
      <xdr:txBody>
        <a:bodyPr wrap="square" lIns="91440" tIns="45720" rIns="91440" bIns="45720">
          <a:noAutofit/>
        </a:bodyPr>
        <a:lstStyle/>
        <a:p>
          <a:pPr algn="ctr"/>
          <a:r>
            <a:rPr lang="es-ES" sz="6000" b="1" cap="none" spc="0">
              <a:ln w="18000" cmpd="sng">
                <a:solidFill>
                  <a:schemeClr val="tx1"/>
                </a:solidFill>
                <a:prstDash val="solid"/>
                <a:miter lim="800000"/>
              </a:ln>
              <a:solidFill>
                <a:sysClr val="windowText" lastClr="000000"/>
              </a:solidFill>
              <a:effectLst>
                <a:outerShdw blurRad="25500" dist="23000" dir="7020000" algn="tl">
                  <a:srgbClr val="000000">
                    <a:alpha val="50000"/>
                  </a:srgbClr>
                </a:outerShdw>
              </a:effectLst>
              <a:latin typeface="Arial Narrow" pitchFamily="34" charset="0"/>
            </a:rPr>
            <a:t>Indicador eliminat per Esporles.</a:t>
          </a:r>
          <a:r>
            <a:rPr lang="es-ES" sz="6000" b="1" cap="none" spc="0" baseline="0">
              <a:ln w="18000" cmpd="sng">
                <a:solidFill>
                  <a:schemeClr val="tx1"/>
                </a:solidFill>
                <a:prstDash val="solid"/>
                <a:miter lim="800000"/>
              </a:ln>
              <a:solidFill>
                <a:sysClr val="windowText" lastClr="000000"/>
              </a:solidFill>
              <a:effectLst>
                <a:outerShdw blurRad="25500" dist="23000" dir="7020000" algn="tl">
                  <a:srgbClr val="000000">
                    <a:alpha val="50000"/>
                  </a:srgbClr>
                </a:outerShdw>
              </a:effectLst>
              <a:latin typeface="Arial Narrow" pitchFamily="34" charset="0"/>
            </a:rPr>
            <a:t> El municipi no compte amb grans consumidors d'energia.</a:t>
          </a:r>
          <a:endParaRPr lang="es-ES" sz="6000" b="1" cap="none" spc="0">
            <a:ln w="18000" cmpd="sng">
              <a:solidFill>
                <a:schemeClr val="tx1"/>
              </a:solidFill>
              <a:prstDash val="solid"/>
              <a:miter lim="800000"/>
            </a:ln>
            <a:solidFill>
              <a:sysClr val="windowText" lastClr="000000"/>
            </a:solidFill>
            <a:effectLst>
              <a:outerShdw blurRad="25500" dist="23000" dir="7020000" algn="tl">
                <a:srgbClr val="000000">
                  <a:alpha val="50000"/>
                </a:srgbClr>
              </a:outerShdw>
            </a:effectLst>
            <a:latin typeface="Arial Narrow" pitchFamily="34" charset="0"/>
          </a:endParaRPr>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0</xdr:col>
      <xdr:colOff>209550</xdr:colOff>
      <xdr:row>32</xdr:row>
      <xdr:rowOff>95250</xdr:rowOff>
    </xdr:from>
    <xdr:to>
      <xdr:col>5</xdr:col>
      <xdr:colOff>457200</xdr:colOff>
      <xdr:row>48</xdr:row>
      <xdr:rowOff>95250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942975</xdr:colOff>
      <xdr:row>63</xdr:row>
      <xdr:rowOff>38100</xdr:rowOff>
    </xdr:from>
    <xdr:to>
      <xdr:col>5</xdr:col>
      <xdr:colOff>57150</xdr:colOff>
      <xdr:row>74</xdr:row>
      <xdr:rowOff>323850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266699</xdr:colOff>
      <xdr:row>43</xdr:row>
      <xdr:rowOff>95249</xdr:rowOff>
    </xdr:from>
    <xdr:to>
      <xdr:col>7</xdr:col>
      <xdr:colOff>438150</xdr:colOff>
      <xdr:row>57</xdr:row>
      <xdr:rowOff>180975</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209549</xdr:colOff>
      <xdr:row>58</xdr:row>
      <xdr:rowOff>47625</xdr:rowOff>
    </xdr:from>
    <xdr:to>
      <xdr:col>7</xdr:col>
      <xdr:colOff>476250</xdr:colOff>
      <xdr:row>72</xdr:row>
      <xdr:rowOff>0</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161926</xdr:colOff>
      <xdr:row>72</xdr:row>
      <xdr:rowOff>28575</xdr:rowOff>
    </xdr:from>
    <xdr:to>
      <xdr:col>7</xdr:col>
      <xdr:colOff>485775</xdr:colOff>
      <xdr:row>84</xdr:row>
      <xdr:rowOff>485775</xdr:rowOff>
    </xdr:to>
    <xdr:graphicFrame macro="">
      <xdr:nvGraphicFramePr>
        <xdr:cNvPr id="4"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428625</xdr:colOff>
      <xdr:row>23</xdr:row>
      <xdr:rowOff>0</xdr:rowOff>
    </xdr:from>
    <xdr:to>
      <xdr:col>1</xdr:col>
      <xdr:colOff>619125</xdr:colOff>
      <xdr:row>39</xdr:row>
      <xdr:rowOff>9525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47625</xdr:rowOff>
    </xdr:from>
    <xdr:to>
      <xdr:col>2</xdr:col>
      <xdr:colOff>2228850</xdr:colOff>
      <xdr:row>28</xdr:row>
      <xdr:rowOff>161925</xdr:rowOff>
    </xdr:to>
    <xdr:sp macro="" textlink="">
      <xdr:nvSpPr>
        <xdr:cNvPr id="3" name="5 Rectángulo"/>
        <xdr:cNvSpPr>
          <a:spLocks noChangeArrowheads="1"/>
        </xdr:cNvSpPr>
      </xdr:nvSpPr>
      <xdr:spPr bwMode="auto">
        <a:xfrm>
          <a:off x="0" y="47625"/>
          <a:ext cx="8743950" cy="704850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Indicador</a:t>
          </a:r>
          <a:r>
            <a:rPr lang="es-ES" sz="6000" b="1" i="0" strike="noStrike" baseline="0">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rPr>
            <a:t> eliminat per Esporles per falta de dades.</a:t>
          </a:r>
          <a:endParaRPr lang="es-ES" sz="6000" b="1" i="0" strike="noStrike">
            <a:ln w="18034">
              <a:solidFill>
                <a:schemeClr val="tx1"/>
              </a:solidFill>
              <a:miter lim="800000"/>
            </a:ln>
            <a:solidFill>
              <a:srgbClr val="000000"/>
            </a:solidFill>
            <a:effectLst>
              <a:outerShdw blurRad="25527" dist="22860" dir="7020000" algn="ctr" rotWithShape="0">
                <a:schemeClr val="tx1">
                  <a:alpha val="50000"/>
                </a:schemeClr>
              </a:outerShdw>
            </a:effectLst>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352425</xdr:colOff>
      <xdr:row>26</xdr:row>
      <xdr:rowOff>66675</xdr:rowOff>
    </xdr:from>
    <xdr:to>
      <xdr:col>9</xdr:col>
      <xdr:colOff>219075</xdr:colOff>
      <xdr:row>41</xdr:row>
      <xdr:rowOff>66675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xdr:colOff>
      <xdr:row>121</xdr:row>
      <xdr:rowOff>95250</xdr:rowOff>
    </xdr:from>
    <xdr:to>
      <xdr:col>8</xdr:col>
      <xdr:colOff>200025</xdr:colOff>
      <xdr:row>131</xdr:row>
      <xdr:rowOff>314324</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33</xdr:row>
      <xdr:rowOff>85725</xdr:rowOff>
    </xdr:from>
    <xdr:to>
      <xdr:col>8</xdr:col>
      <xdr:colOff>361950</xdr:colOff>
      <xdr:row>51</xdr:row>
      <xdr:rowOff>95250</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63</xdr:row>
      <xdr:rowOff>114300</xdr:rowOff>
    </xdr:from>
    <xdr:to>
      <xdr:col>8</xdr:col>
      <xdr:colOff>57150</xdr:colOff>
      <xdr:row>75</xdr:row>
      <xdr:rowOff>485775</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89</xdr:row>
      <xdr:rowOff>152400</xdr:rowOff>
    </xdr:from>
    <xdr:to>
      <xdr:col>8</xdr:col>
      <xdr:colOff>419100</xdr:colOff>
      <xdr:row>106</xdr:row>
      <xdr:rowOff>85725</xdr:rowOff>
    </xdr:to>
    <xdr:graphicFrame macro="">
      <xdr:nvGraphicFramePr>
        <xdr:cNvPr id="5" name="Chart 10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657225</xdr:colOff>
      <xdr:row>41</xdr:row>
      <xdr:rowOff>161925</xdr:rowOff>
    </xdr:from>
    <xdr:to>
      <xdr:col>8</xdr:col>
      <xdr:colOff>228600</xdr:colOff>
      <xdr:row>48</xdr:row>
      <xdr:rowOff>485775</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68</xdr:row>
      <xdr:rowOff>123825</xdr:rowOff>
    </xdr:from>
    <xdr:to>
      <xdr:col>9</xdr:col>
      <xdr:colOff>238125</xdr:colOff>
      <xdr:row>77</xdr:row>
      <xdr:rowOff>47625</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0.05176</cdr:x>
      <cdr:y>0.46511</cdr:y>
    </cdr:from>
    <cdr:to>
      <cdr:x>0.11402</cdr:x>
      <cdr:y>0.59011</cdr:y>
    </cdr:to>
    <cdr:sp macro="" textlink="">
      <cdr:nvSpPr>
        <cdr:cNvPr id="3" name="2 CuadroTexto"/>
        <cdr:cNvSpPr txBox="1"/>
      </cdr:nvSpPr>
      <cdr:spPr>
        <a:xfrm xmlns:a="http://schemas.openxmlformats.org/drawingml/2006/main">
          <a:off x="347094" y="1980293"/>
          <a:ext cx="417491" cy="532209"/>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es-ES" sz="1000">
              <a:latin typeface="Arial Narrow" pitchFamily="34" charset="0"/>
            </a:rPr>
            <a:t>%</a:t>
          </a:r>
        </a:p>
      </cdr:txBody>
    </cdr:sp>
  </cdr:relSizeAnchor>
  <cdr:relSizeAnchor xmlns:cdr="http://schemas.openxmlformats.org/drawingml/2006/chartDrawing">
    <cdr:from>
      <cdr:x>0.21165</cdr:x>
      <cdr:y>0.03662</cdr:y>
    </cdr:from>
    <cdr:to>
      <cdr:x>0.67756</cdr:x>
      <cdr:y>0.10962</cdr:y>
    </cdr:to>
    <cdr:sp macro="" textlink="">
      <cdr:nvSpPr>
        <cdr:cNvPr id="4" name="3 CuadroTexto"/>
        <cdr:cNvSpPr txBox="1"/>
      </cdr:nvSpPr>
      <cdr:spPr>
        <a:xfrm xmlns:a="http://schemas.openxmlformats.org/drawingml/2006/main">
          <a:off x="1419226" y="155916"/>
          <a:ext cx="3124200" cy="3108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s-ES" sz="2000" b="1">
              <a:latin typeface="Arial Narrow" pitchFamily="34" charset="0"/>
              <a:cs typeface="Arial" pitchFamily="34" charset="0"/>
            </a:rPr>
            <a:t>IC5. Immigració</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66673</xdr:colOff>
      <xdr:row>31</xdr:row>
      <xdr:rowOff>152401</xdr:rowOff>
    </xdr:from>
    <xdr:to>
      <xdr:col>7</xdr:col>
      <xdr:colOff>533400</xdr:colOff>
      <xdr:row>34</xdr:row>
      <xdr:rowOff>895350</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35</xdr:row>
      <xdr:rowOff>257175</xdr:rowOff>
    </xdr:from>
    <xdr:to>
      <xdr:col>7</xdr:col>
      <xdr:colOff>476250</xdr:colOff>
      <xdr:row>38</xdr:row>
      <xdr:rowOff>752475</xdr:rowOff>
    </xdr:to>
    <xdr:graphicFrame macro="">
      <xdr:nvGraphicFramePr>
        <xdr:cNvPr id="3"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46</xdr:row>
      <xdr:rowOff>114300</xdr:rowOff>
    </xdr:from>
    <xdr:to>
      <xdr:col>9</xdr:col>
      <xdr:colOff>238125</xdr:colOff>
      <xdr:row>62</xdr:row>
      <xdr:rowOff>152400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942975</xdr:colOff>
      <xdr:row>25</xdr:row>
      <xdr:rowOff>152400</xdr:rowOff>
    </xdr:from>
    <xdr:to>
      <xdr:col>9</xdr:col>
      <xdr:colOff>504825</xdr:colOff>
      <xdr:row>45</xdr:row>
      <xdr:rowOff>114300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ibestat.caib.es/ibestat/page?p=px_tablas&amp;nodeId=a2ed127e-4b4b-41d7-8053-3bfb3b0e20a4" TargetMode="External"/><Relationship Id="rId1" Type="http://schemas.openxmlformats.org/officeDocument/2006/relationships/hyperlink" Target="http://www.anuarieco.lacaixa.comunicacions.com/java/X?cgi=caixa.le_RightMenuHemeroteca.pattern"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caib.es/sacmicrofront/contenido.do?mkey=M10072911244127834137&amp;lang=CA&amp;cont=22816"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ibestat.caib.es/ibestat/page?p=px_publicaciones&amp;nodeId=2acef6cf-175a-4826-b71e-8302b13c1262&amp;path=poblacion%2FPADR%C3%93N&amp;lang=ca" TargetMode="External"/><Relationship Id="rId1" Type="http://schemas.openxmlformats.org/officeDocument/2006/relationships/hyperlink" Target="http://www.caib.es/sacmicrofront/contenido.do?mkey=M10072911244127834137&amp;lang=CA&amp;cont=22816"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es/jaxi/menu.do?type=pcaxis&amp;path=%2Ft20%2Fe242&amp;file=inebase&amp;L=" TargetMode="External"/><Relationship Id="rId2" Type="http://schemas.openxmlformats.org/officeDocument/2006/relationships/hyperlink" Target="http://ibestat.caib.es/ibestat/page?p=px_tablas&amp;nodeId=a2ed127e-4b4b-41d7-8053-3bfb3b0e20a4" TargetMode="External"/><Relationship Id="rId1" Type="http://schemas.openxmlformats.org/officeDocument/2006/relationships/hyperlink" Target="http://www.caib.es/sacmicrofront/contenido.do?mkey=M10072911244127834137&amp;lang=CA&amp;cont=22816" TargetMode="External"/><Relationship Id="rId4"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7.bin"/><Relationship Id="rId1" Type="http://schemas.openxmlformats.org/officeDocument/2006/relationships/hyperlink" Target="http://ibestat.caib.es/ibestat/page?p=px_tablas&amp;nodeId=ac409f21-2ec9-4de1-a198-534336cc0964"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ibestat.caib.es/ibestat/page?p=px_tablas&amp;nodeId=a2ed127e-4b4b-41d7-8053-3bfb3b0e20a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ibestat.caib.es/ibestat/page?p=px_publicaciones&amp;nodeId=2acef6cf-175a-4826-b71e-8302b13c1262&amp;path=poblacion%2FPADR%C3%93N&amp;lang=ca"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ibestat.caib.es/ibestat/page?p=px_tablas&amp;nodeId=00ce6b3e-018a-4564-b3a4-cfe49acf9f14" TargetMode="External"/><Relationship Id="rId1" Type="http://schemas.openxmlformats.org/officeDocument/2006/relationships/hyperlink" Target="http://ibestat.caib.es/ibestat/page?p=px_publicaciones&amp;nodeId=2acef6cf-175a-4826-b71e-8302b13c1262&amp;path=poblacion%2FPADR%C3%93N&amp;lang=ca"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8.bin"/><Relationship Id="rId1" Type="http://schemas.openxmlformats.org/officeDocument/2006/relationships/hyperlink" Target="http://ibestat.caib.es/ibestat/page?p=px_publicaciones&amp;nodeId=2acef6cf-175a-4826-b71e-8302b13c1262&amp;path=poblacion%2FPADR%C3%93N&amp;lang=ca"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caib.es/sacmicrofront/contenido.do?idsite=259&amp;cont=38047&amp;&amp;lang=ca"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9.bin"/><Relationship Id="rId1" Type="http://schemas.openxmlformats.org/officeDocument/2006/relationships/hyperlink" Target="http://www.caib.es/govern/organigrama/area.do?coduo=1117&amp;lang=ca"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10.bin"/><Relationship Id="rId1" Type="http://schemas.openxmlformats.org/officeDocument/2006/relationships/hyperlink" Target="http://www.caib.es/sacmicrofront/contenido.do?idsite=259&amp;cont=38047&amp;&amp;lang=ca"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salutambiental.caib.es/sacmicrofront/contenido.do?idsite=1505&amp;cont=26165&amp;lang=ca&amp;campa=yes"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11.bin"/><Relationship Id="rId1" Type="http://schemas.openxmlformats.org/officeDocument/2006/relationships/hyperlink" Target="http://ibestat.caib.es/ibestat/page?p=px_tablas&amp;nodeId=8b419725-bb6e-4710-a94f-34f08a4ad5b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ibestat.caib.es/ibestat/page?p=px_publicaciones&amp;nodeId=2acef6cf-175a-4826-b71e-8302b13c1262&amp;path=poblacion%2FPADR%C3%93N&amp;lang=ca"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ibestat.caib.es/ibestat/page?p=px_publicaciones&amp;nodeId=2acef6cf-175a-4826-b71e-8302b13c1262&amp;path=poblacion%2FPADR%C3%93N&amp;lang=ca"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12.bin"/><Relationship Id="rId1" Type="http://schemas.openxmlformats.org/officeDocument/2006/relationships/hyperlink" Target="http://www.caib.es/sacmicrofront/contenido.do?mkey=M0807081137367224693&amp;lang=CA&amp;cont=7491"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3" Type="http://schemas.openxmlformats.org/officeDocument/2006/relationships/hyperlink" Target="http://www.caib.es/sacmicrofront/contenido.do?mkey=M10072911244127834137&amp;lang=CA&amp;cont=22816" TargetMode="External"/><Relationship Id="rId2" Type="http://schemas.openxmlformats.org/officeDocument/2006/relationships/hyperlink" Target="http://www.caib.es/sacmicrofront/archivopub.do?ctrl=MCRST865ZI174367&amp;id=174367" TargetMode="External"/><Relationship Id="rId1" Type="http://schemas.openxmlformats.org/officeDocument/2006/relationships/hyperlink" Target="http://ibestat.caib.es/ibestat/page?p=px_publicaciones&amp;nodeId=2acef6cf-175a-4826-b71e-8302b13c1262&amp;path=poblacion%2FPADR%C3%93N&amp;lang=ca"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ibestat.caib.es/ibestat/page?p=px_tablas&amp;nodeId=c6d84018-046c-4e4e-b111-fb2f17416531" TargetMode="External"/><Relationship Id="rId1" Type="http://schemas.openxmlformats.org/officeDocument/2006/relationships/hyperlink" Target="http://www.caib.es/sacmicrofront/contenido.do?idsite=282&amp;cont=27748"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ibestat.caib.es/ibestat/page?p=px_publicaciones&amp;nodeId=2acef6cf-175a-4826-b71e-8302b13c1262&amp;path=poblacion%2FPADR%C3%93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aib.es/sacmicrofront/contenido.do?mkey=M08100212155817041390&amp;lang=CA&amp;cont=10654" TargetMode="External"/><Relationship Id="rId1" Type="http://schemas.openxmlformats.org/officeDocument/2006/relationships/hyperlink" Target="http://www.caib.es/sacmicrofront/contenido.do?idsite=234&amp;cont=5521&amp;lang=ca&amp;campa=yes" TargetMode="External"/><Relationship Id="rId4"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ibestat.caib.es/ibestat/page?p=px_publicaciones&amp;nodeId=2acef6cf-175a-4826-b71e-8302b13c1262&amp;path=poblacion%2FPADR%C3%93N&amp;lang=ca"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dimension ref="A6:F59"/>
  <sheetViews>
    <sheetView tabSelected="1" workbookViewId="0">
      <selection activeCell="E10" sqref="E10"/>
    </sheetView>
  </sheetViews>
  <sheetFormatPr baseColWidth="10" defaultRowHeight="15"/>
  <cols>
    <col min="4" max="4" width="23.28515625" customWidth="1"/>
    <col min="5" max="5" width="27.7109375" customWidth="1"/>
  </cols>
  <sheetData>
    <row r="6" spans="1:6">
      <c r="A6" s="438" t="s">
        <v>0</v>
      </c>
      <c r="B6" s="438"/>
      <c r="C6" s="438"/>
      <c r="E6" s="438" t="s">
        <v>1</v>
      </c>
      <c r="F6" s="438"/>
    </row>
    <row r="7" spans="1:6">
      <c r="A7" s="433" t="s">
        <v>2</v>
      </c>
      <c r="B7" s="447"/>
      <c r="C7" s="447"/>
      <c r="E7" s="433" t="s">
        <v>3</v>
      </c>
      <c r="F7" s="433"/>
    </row>
    <row r="8" spans="1:6">
      <c r="A8" s="433" t="s">
        <v>4</v>
      </c>
      <c r="B8" s="447"/>
      <c r="C8" s="447"/>
      <c r="E8" s="433" t="s">
        <v>5</v>
      </c>
      <c r="F8" s="433"/>
    </row>
    <row r="9" spans="1:6">
      <c r="A9" s="433" t="s">
        <v>6</v>
      </c>
      <c r="B9" s="447"/>
      <c r="C9" s="447"/>
      <c r="D9" s="447"/>
      <c r="E9" s="433" t="s">
        <v>7</v>
      </c>
      <c r="F9" s="433"/>
    </row>
    <row r="10" spans="1:6">
      <c r="E10" s="423" t="s">
        <v>8</v>
      </c>
      <c r="F10" s="423"/>
    </row>
    <row r="11" spans="1:6">
      <c r="A11" s="2" t="s">
        <v>9</v>
      </c>
      <c r="B11" s="1"/>
      <c r="C11" s="1"/>
    </row>
    <row r="12" spans="1:6">
      <c r="A12" s="437" t="s">
        <v>10</v>
      </c>
      <c r="B12" s="437"/>
      <c r="C12" s="437"/>
      <c r="D12" s="2"/>
      <c r="E12" s="1"/>
    </row>
    <row r="13" spans="1:6">
      <c r="A13" s="437" t="s">
        <v>11</v>
      </c>
      <c r="B13" s="437"/>
      <c r="C13" s="437"/>
      <c r="D13" s="437"/>
      <c r="E13" s="1"/>
    </row>
    <row r="14" spans="1:6">
      <c r="A14" s="437" t="s">
        <v>12</v>
      </c>
      <c r="B14" s="437"/>
      <c r="C14" s="437"/>
      <c r="D14" s="2"/>
      <c r="E14" s="1"/>
    </row>
    <row r="15" spans="1:6">
      <c r="D15" s="1"/>
      <c r="E15" s="1"/>
    </row>
    <row r="16" spans="1:6">
      <c r="A16" s="438" t="s">
        <v>13</v>
      </c>
      <c r="B16" s="438"/>
      <c r="E16" s="438" t="s">
        <v>14</v>
      </c>
      <c r="F16" s="438"/>
    </row>
    <row r="17" spans="1:6">
      <c r="A17" s="437" t="s">
        <v>15</v>
      </c>
      <c r="B17" s="437"/>
      <c r="E17" s="437" t="s">
        <v>16</v>
      </c>
      <c r="F17" s="437"/>
    </row>
    <row r="18" spans="1:6">
      <c r="A18" s="437" t="s">
        <v>17</v>
      </c>
      <c r="B18" s="437"/>
      <c r="E18" s="433" t="s">
        <v>3</v>
      </c>
      <c r="F18" s="433"/>
    </row>
    <row r="19" spans="1:6">
      <c r="A19" s="437" t="s">
        <v>18</v>
      </c>
      <c r="B19" s="437"/>
    </row>
    <row r="20" spans="1:6" ht="15.75" thickBot="1">
      <c r="A20" s="437" t="s">
        <v>19</v>
      </c>
      <c r="B20" s="437"/>
      <c r="C20" s="437"/>
    </row>
    <row r="21" spans="1:6">
      <c r="A21" s="439" t="s">
        <v>20</v>
      </c>
      <c r="B21" s="440"/>
      <c r="C21" s="440"/>
      <c r="D21" s="440"/>
      <c r="E21" s="441"/>
    </row>
    <row r="22" spans="1:6">
      <c r="A22" s="442"/>
      <c r="B22" s="443"/>
      <c r="C22" s="443"/>
      <c r="D22" s="443"/>
      <c r="E22" s="444"/>
    </row>
    <row r="23" spans="1:6" ht="15.75">
      <c r="A23" s="434" t="s">
        <v>21</v>
      </c>
      <c r="B23" s="445"/>
      <c r="C23" s="445"/>
      <c r="D23" s="445"/>
      <c r="E23" s="446"/>
    </row>
    <row r="24" spans="1:6" ht="16.5">
      <c r="A24" s="427" t="s">
        <v>22</v>
      </c>
      <c r="B24" s="428"/>
      <c r="C24" s="428"/>
      <c r="D24" s="428"/>
      <c r="E24" s="429"/>
    </row>
    <row r="25" spans="1:6" ht="16.5">
      <c r="A25" s="427" t="s">
        <v>23</v>
      </c>
      <c r="B25" s="428"/>
      <c r="C25" s="428"/>
      <c r="D25" s="428"/>
      <c r="E25" s="429"/>
    </row>
    <row r="26" spans="1:6" ht="16.5">
      <c r="A26" s="427" t="s">
        <v>397</v>
      </c>
      <c r="B26" s="428"/>
      <c r="C26" s="428"/>
      <c r="D26" s="428"/>
      <c r="E26" s="429"/>
    </row>
    <row r="27" spans="1:6" ht="16.5">
      <c r="A27" s="427" t="s">
        <v>24</v>
      </c>
      <c r="B27" s="428"/>
      <c r="C27" s="428"/>
      <c r="D27" s="428"/>
      <c r="E27" s="429"/>
    </row>
    <row r="28" spans="1:6" ht="16.5">
      <c r="A28" s="427" t="s">
        <v>25</v>
      </c>
      <c r="B28" s="428"/>
      <c r="C28" s="428"/>
      <c r="D28" s="428"/>
      <c r="E28" s="429"/>
    </row>
    <row r="29" spans="1:6" ht="16.5">
      <c r="A29" s="427" t="s">
        <v>425</v>
      </c>
      <c r="B29" s="428"/>
      <c r="C29" s="428"/>
      <c r="D29" s="428"/>
      <c r="E29" s="429"/>
    </row>
    <row r="30" spans="1:6" ht="16.5">
      <c r="A30" s="427" t="s">
        <v>26</v>
      </c>
      <c r="B30" s="428"/>
      <c r="C30" s="428"/>
      <c r="D30" s="428"/>
      <c r="E30" s="429"/>
    </row>
    <row r="31" spans="1:6" ht="16.5">
      <c r="A31" s="424" t="s">
        <v>27</v>
      </c>
      <c r="B31" s="425"/>
      <c r="C31" s="425"/>
      <c r="D31" s="425"/>
      <c r="E31" s="426"/>
    </row>
    <row r="32" spans="1:6" ht="16.5">
      <c r="A32" s="424" t="s">
        <v>533</v>
      </c>
      <c r="B32" s="425"/>
      <c r="C32" s="425"/>
      <c r="D32" s="425"/>
      <c r="E32" s="426"/>
    </row>
    <row r="33" spans="1:5" ht="16.5">
      <c r="A33" s="424" t="s">
        <v>28</v>
      </c>
      <c r="B33" s="425"/>
      <c r="C33" s="425"/>
      <c r="D33" s="425"/>
      <c r="E33" s="426"/>
    </row>
    <row r="34" spans="1:5" ht="16.5">
      <c r="A34" s="427" t="s">
        <v>414</v>
      </c>
      <c r="B34" s="428"/>
      <c r="C34" s="428"/>
      <c r="D34" s="428"/>
      <c r="E34" s="429"/>
    </row>
    <row r="35" spans="1:5" ht="16.5">
      <c r="A35" s="427" t="s">
        <v>538</v>
      </c>
      <c r="B35" s="428"/>
      <c r="C35" s="428"/>
      <c r="D35" s="428"/>
      <c r="E35" s="429"/>
    </row>
    <row r="36" spans="1:5" ht="16.5">
      <c r="A36" s="427" t="s">
        <v>29</v>
      </c>
      <c r="B36" s="428"/>
      <c r="C36" s="428"/>
      <c r="D36" s="428"/>
      <c r="E36" s="429"/>
    </row>
    <row r="37" spans="1:5" ht="16.5">
      <c r="A37" s="427" t="s">
        <v>30</v>
      </c>
      <c r="B37" s="428"/>
      <c r="C37" s="428"/>
      <c r="D37" s="428"/>
      <c r="E37" s="429"/>
    </row>
    <row r="38" spans="1:5" ht="15.75">
      <c r="A38" s="434" t="s">
        <v>31</v>
      </c>
      <c r="B38" s="435"/>
      <c r="C38" s="435"/>
      <c r="D38" s="435"/>
      <c r="E38" s="436"/>
    </row>
    <row r="39" spans="1:5" ht="16.5">
      <c r="A39" s="427" t="s">
        <v>32</v>
      </c>
      <c r="B39" s="428"/>
      <c r="C39" s="428"/>
      <c r="D39" s="428"/>
      <c r="E39" s="429"/>
    </row>
    <row r="40" spans="1:5" ht="16.5">
      <c r="A40" s="427" t="s">
        <v>415</v>
      </c>
      <c r="B40" s="428"/>
      <c r="C40" s="428"/>
      <c r="D40" s="428"/>
      <c r="E40" s="429"/>
    </row>
    <row r="41" spans="1:5" ht="16.5">
      <c r="A41" s="427" t="s">
        <v>416</v>
      </c>
      <c r="B41" s="428"/>
      <c r="C41" s="428"/>
      <c r="D41" s="428"/>
      <c r="E41" s="429"/>
    </row>
    <row r="42" spans="1:5" ht="16.5">
      <c r="A42" s="424" t="s">
        <v>385</v>
      </c>
      <c r="B42" s="425"/>
      <c r="C42" s="425"/>
      <c r="D42" s="425"/>
      <c r="E42" s="426"/>
    </row>
    <row r="43" spans="1:5" ht="16.5">
      <c r="A43" s="427" t="s">
        <v>33</v>
      </c>
      <c r="B43" s="428"/>
      <c r="C43" s="428"/>
      <c r="D43" s="428"/>
      <c r="E43" s="429"/>
    </row>
    <row r="44" spans="1:5" ht="16.5">
      <c r="A44" s="427" t="s">
        <v>514</v>
      </c>
      <c r="B44" s="428"/>
      <c r="C44" s="428"/>
      <c r="D44" s="428"/>
      <c r="E44" s="429"/>
    </row>
    <row r="45" spans="1:5" ht="15.75">
      <c r="A45" s="434" t="s">
        <v>34</v>
      </c>
      <c r="B45" s="435"/>
      <c r="C45" s="435"/>
      <c r="D45" s="435"/>
      <c r="E45" s="436"/>
    </row>
    <row r="46" spans="1:5" ht="16.5">
      <c r="A46" s="427" t="s">
        <v>419</v>
      </c>
      <c r="B46" s="428"/>
      <c r="C46" s="428"/>
      <c r="D46" s="428"/>
      <c r="E46" s="429"/>
    </row>
    <row r="47" spans="1:5" ht="16.5">
      <c r="A47" s="424" t="s">
        <v>532</v>
      </c>
      <c r="B47" s="425"/>
      <c r="C47" s="425"/>
      <c r="D47" s="425"/>
      <c r="E47" s="426"/>
    </row>
    <row r="48" spans="1:5" ht="16.5">
      <c r="A48" s="424" t="s">
        <v>420</v>
      </c>
      <c r="B48" s="425"/>
      <c r="C48" s="425"/>
      <c r="D48" s="425"/>
      <c r="E48" s="426"/>
    </row>
    <row r="49" spans="1:5" ht="16.5">
      <c r="A49" s="424" t="s">
        <v>417</v>
      </c>
      <c r="B49" s="425"/>
      <c r="C49" s="425"/>
      <c r="D49" s="425"/>
      <c r="E49" s="426"/>
    </row>
    <row r="50" spans="1:5" ht="16.5">
      <c r="A50" s="424" t="s">
        <v>386</v>
      </c>
      <c r="B50" s="425"/>
      <c r="C50" s="425"/>
      <c r="D50" s="425"/>
      <c r="E50" s="426"/>
    </row>
    <row r="51" spans="1:5" ht="16.5">
      <c r="A51" s="424" t="s">
        <v>387</v>
      </c>
      <c r="B51" s="425"/>
      <c r="C51" s="425"/>
      <c r="D51" s="425"/>
      <c r="E51" s="426"/>
    </row>
    <row r="52" spans="1:5" ht="16.5">
      <c r="A52" s="427" t="s">
        <v>388</v>
      </c>
      <c r="B52" s="428"/>
      <c r="C52" s="428"/>
      <c r="D52" s="428"/>
      <c r="E52" s="429"/>
    </row>
    <row r="53" spans="1:5" ht="16.5">
      <c r="A53" s="427" t="s">
        <v>389</v>
      </c>
      <c r="B53" s="428"/>
      <c r="C53" s="428"/>
      <c r="D53" s="428"/>
      <c r="E53" s="429"/>
    </row>
    <row r="54" spans="1:5" ht="16.5">
      <c r="A54" s="427" t="s">
        <v>390</v>
      </c>
      <c r="B54" s="428"/>
      <c r="C54" s="428"/>
      <c r="D54" s="428"/>
      <c r="E54" s="429"/>
    </row>
    <row r="55" spans="1:5" ht="16.5">
      <c r="A55" s="427" t="s">
        <v>426</v>
      </c>
      <c r="B55" s="428"/>
      <c r="C55" s="428"/>
      <c r="D55" s="428"/>
      <c r="E55" s="429"/>
    </row>
    <row r="56" spans="1:5" ht="16.5">
      <c r="A56" s="424" t="s">
        <v>391</v>
      </c>
      <c r="B56" s="425"/>
      <c r="C56" s="425"/>
      <c r="D56" s="425"/>
      <c r="E56" s="426"/>
    </row>
    <row r="57" spans="1:5" ht="16.5">
      <c r="A57" s="427" t="s">
        <v>424</v>
      </c>
      <c r="B57" s="428"/>
      <c r="C57" s="428"/>
      <c r="D57" s="428"/>
      <c r="E57" s="429"/>
    </row>
    <row r="58" spans="1:5" ht="16.5">
      <c r="A58" s="427" t="s">
        <v>35</v>
      </c>
      <c r="B58" s="428"/>
      <c r="C58" s="428"/>
      <c r="D58" s="428"/>
      <c r="E58" s="429"/>
    </row>
    <row r="59" spans="1:5" ht="17.25" thickBot="1">
      <c r="A59" s="430" t="s">
        <v>392</v>
      </c>
      <c r="B59" s="431"/>
      <c r="C59" s="431"/>
      <c r="D59" s="431"/>
      <c r="E59" s="432"/>
    </row>
  </sheetData>
  <sheetProtection sheet="1" formatCells="0" formatColumns="0" formatRows="0" insertColumns="0" insertRows="0" insertHyperlinks="0" deleteColumns="0" deleteRows="0" sort="0" autoFilter="0" pivotTables="0"/>
  <mergeCells count="57">
    <mergeCell ref="A6:C6"/>
    <mergeCell ref="E6:F6"/>
    <mergeCell ref="A7:C7"/>
    <mergeCell ref="A8:C8"/>
    <mergeCell ref="A9:D9"/>
    <mergeCell ref="A25:E25"/>
    <mergeCell ref="A12:C12"/>
    <mergeCell ref="A13:D13"/>
    <mergeCell ref="A14:C14"/>
    <mergeCell ref="E16:F16"/>
    <mergeCell ref="E17:F17"/>
    <mergeCell ref="E18:F18"/>
    <mergeCell ref="A16:B16"/>
    <mergeCell ref="A17:B17"/>
    <mergeCell ref="A18:B18"/>
    <mergeCell ref="A19:B19"/>
    <mergeCell ref="A20:C20"/>
    <mergeCell ref="A21:E22"/>
    <mergeCell ref="A23:E23"/>
    <mergeCell ref="A24:E24"/>
    <mergeCell ref="A37:E37"/>
    <mergeCell ref="A26:E26"/>
    <mergeCell ref="A27:E27"/>
    <mergeCell ref="A28:E28"/>
    <mergeCell ref="A29:E29"/>
    <mergeCell ref="A30:E30"/>
    <mergeCell ref="A31:E31"/>
    <mergeCell ref="A32:E32"/>
    <mergeCell ref="A33:E33"/>
    <mergeCell ref="A34:E34"/>
    <mergeCell ref="A35:E35"/>
    <mergeCell ref="A36:E36"/>
    <mergeCell ref="A47:E47"/>
    <mergeCell ref="A48:E48"/>
    <mergeCell ref="A49:E49"/>
    <mergeCell ref="A38:E38"/>
    <mergeCell ref="A39:E39"/>
    <mergeCell ref="A40:E40"/>
    <mergeCell ref="A41:E41"/>
    <mergeCell ref="A42:E42"/>
    <mergeCell ref="A43:E43"/>
    <mergeCell ref="A56:E56"/>
    <mergeCell ref="A57:E57"/>
    <mergeCell ref="A58:E58"/>
    <mergeCell ref="A59:E59"/>
    <mergeCell ref="E7:F7"/>
    <mergeCell ref="E8:F8"/>
    <mergeCell ref="E9:F9"/>
    <mergeCell ref="A50:E50"/>
    <mergeCell ref="A51:E51"/>
    <mergeCell ref="A52:E52"/>
    <mergeCell ref="A53:E53"/>
    <mergeCell ref="A54:E54"/>
    <mergeCell ref="A55:E55"/>
    <mergeCell ref="A44:E44"/>
    <mergeCell ref="A45:E45"/>
    <mergeCell ref="A46:E46"/>
  </mergeCells>
  <pageMargins left="0.7" right="0.7" top="0.75" bottom="0.75" header="0.3" footer="0.3"/>
  <pageSetup paperSize="9" orientation="portrait" r:id="rId1"/>
  <drawing r:id="rId2"/>
  <legacyDrawing r:id="rId3"/>
  <oleObjects>
    <oleObject progId="PBrush" shapeId="1025" r:id="rId4"/>
    <oleObject progId="PBrush" shapeId="1026" r:id="rId5"/>
  </oleObjects>
</worksheet>
</file>

<file path=xl/worksheets/sheet10.xml><?xml version="1.0" encoding="utf-8"?>
<worksheet xmlns="http://schemas.openxmlformats.org/spreadsheetml/2006/main" xmlns:r="http://schemas.openxmlformats.org/officeDocument/2006/relationships">
  <dimension ref="A1:I56"/>
  <sheetViews>
    <sheetView workbookViewId="0">
      <selection activeCell="A14" sqref="A14:I15"/>
    </sheetView>
  </sheetViews>
  <sheetFormatPr baseColWidth="10" defaultRowHeight="15"/>
  <cols>
    <col min="1" max="1" width="25.7109375" customWidth="1"/>
    <col min="2" max="2" width="20.5703125" customWidth="1"/>
    <col min="3" max="3" width="17" customWidth="1"/>
  </cols>
  <sheetData>
    <row r="1" spans="1:9">
      <c r="A1" s="482" t="s">
        <v>143</v>
      </c>
      <c r="B1" s="483"/>
      <c r="C1" s="483"/>
      <c r="D1" s="483"/>
      <c r="E1" s="483"/>
      <c r="F1" s="483"/>
      <c r="G1" s="483"/>
      <c r="H1" s="483"/>
      <c r="I1" s="484"/>
    </row>
    <row r="2" spans="1:9" ht="15.75" thickBot="1">
      <c r="A2" s="624"/>
      <c r="B2" s="625"/>
      <c r="C2" s="625"/>
      <c r="D2" s="625"/>
      <c r="E2" s="625"/>
      <c r="F2" s="625"/>
      <c r="G2" s="625"/>
      <c r="H2" s="625"/>
      <c r="I2" s="626"/>
    </row>
    <row r="3" spans="1:9" ht="15.75" thickBot="1">
      <c r="A3" s="491" t="s">
        <v>144</v>
      </c>
      <c r="B3" s="492"/>
      <c r="C3" s="492"/>
      <c r="D3" s="492"/>
      <c r="E3" s="492"/>
      <c r="F3" s="492"/>
      <c r="G3" s="492"/>
      <c r="H3" s="492"/>
      <c r="I3" s="493"/>
    </row>
    <row r="4" spans="1:9" ht="15.75" thickBot="1">
      <c r="A4" s="685"/>
      <c r="B4" s="686"/>
      <c r="C4" s="686"/>
      <c r="D4" s="686"/>
      <c r="E4" s="686"/>
      <c r="F4" s="686"/>
      <c r="G4" s="686"/>
      <c r="H4" s="686"/>
      <c r="I4" s="687"/>
    </row>
    <row r="5" spans="1:9" ht="15.75" thickBot="1">
      <c r="A5" s="572" t="s">
        <v>145</v>
      </c>
      <c r="B5" s="573"/>
      <c r="C5" s="573"/>
      <c r="D5" s="573"/>
      <c r="E5" s="573"/>
      <c r="F5" s="573"/>
      <c r="G5" s="573"/>
      <c r="H5" s="573"/>
      <c r="I5" s="574"/>
    </row>
    <row r="6" spans="1:9" ht="15.75" thickBot="1">
      <c r="A6" s="627"/>
      <c r="B6" s="628"/>
      <c r="C6" s="628"/>
      <c r="D6" s="628"/>
      <c r="E6" s="628"/>
      <c r="F6" s="628"/>
      <c r="G6" s="628"/>
      <c r="H6" s="628"/>
      <c r="I6" s="629"/>
    </row>
    <row r="7" spans="1:9">
      <c r="A7" s="521" t="s">
        <v>38</v>
      </c>
      <c r="B7" s="522"/>
      <c r="C7" s="522"/>
      <c r="D7" s="522"/>
      <c r="E7" s="522"/>
      <c r="F7" s="522"/>
      <c r="G7" s="522"/>
      <c r="H7" s="522"/>
      <c r="I7" s="523"/>
    </row>
    <row r="8" spans="1:9" ht="41.25" customHeight="1" thickBot="1">
      <c r="A8" s="603" t="s">
        <v>534</v>
      </c>
      <c r="B8" s="604"/>
      <c r="C8" s="604"/>
      <c r="D8" s="604"/>
      <c r="E8" s="604"/>
      <c r="F8" s="604"/>
      <c r="G8" s="604"/>
      <c r="H8" s="604"/>
      <c r="I8" s="605"/>
    </row>
    <row r="9" spans="1:9" ht="15.75" thickBot="1">
      <c r="A9" s="688"/>
      <c r="B9" s="689"/>
      <c r="C9" s="689"/>
      <c r="D9" s="689"/>
      <c r="E9" s="689"/>
      <c r="F9" s="689"/>
      <c r="G9" s="689"/>
      <c r="H9" s="689"/>
      <c r="I9" s="690"/>
    </row>
    <row r="10" spans="1:9" ht="15.75" thickBot="1">
      <c r="A10" s="545" t="s">
        <v>146</v>
      </c>
      <c r="B10" s="546"/>
      <c r="C10" s="546"/>
      <c r="D10" s="546"/>
      <c r="E10" s="546"/>
      <c r="F10" s="546"/>
      <c r="G10" s="546"/>
      <c r="H10" s="546"/>
      <c r="I10" s="623"/>
    </row>
    <row r="11" spans="1:9" ht="15.75" thickBot="1">
      <c r="A11" s="688"/>
      <c r="B11" s="689"/>
      <c r="C11" s="689"/>
      <c r="D11" s="689"/>
      <c r="E11" s="689"/>
      <c r="F11" s="689"/>
      <c r="G11" s="689"/>
      <c r="H11" s="689"/>
      <c r="I11" s="690"/>
    </row>
    <row r="12" spans="1:9">
      <c r="A12" s="521" t="s">
        <v>147</v>
      </c>
      <c r="B12" s="522"/>
      <c r="C12" s="522"/>
      <c r="D12" s="522"/>
      <c r="E12" s="522"/>
      <c r="F12" s="522"/>
      <c r="G12" s="522"/>
      <c r="H12" s="522"/>
      <c r="I12" s="523"/>
    </row>
    <row r="13" spans="1:9" ht="15.75" thickBot="1">
      <c r="A13" s="665" t="s">
        <v>127</v>
      </c>
      <c r="B13" s="666"/>
      <c r="C13" s="666"/>
      <c r="D13" s="666"/>
      <c r="E13" s="666"/>
      <c r="F13" s="666"/>
      <c r="G13" s="666"/>
      <c r="H13" s="666"/>
      <c r="I13" s="667"/>
    </row>
    <row r="14" spans="1:9">
      <c r="A14" s="521" t="s">
        <v>44</v>
      </c>
      <c r="B14" s="522"/>
      <c r="C14" s="522"/>
      <c r="D14" s="522"/>
      <c r="E14" s="522"/>
      <c r="F14" s="522"/>
      <c r="G14" s="522"/>
      <c r="H14" s="522"/>
      <c r="I14" s="523"/>
    </row>
    <row r="15" spans="1:9">
      <c r="A15" s="524"/>
      <c r="B15" s="525"/>
      <c r="C15" s="525"/>
      <c r="D15" s="525"/>
      <c r="E15" s="525"/>
      <c r="F15" s="525"/>
      <c r="G15" s="525"/>
      <c r="H15" s="525"/>
      <c r="I15" s="526"/>
    </row>
    <row r="16" spans="1:9">
      <c r="A16" s="21"/>
      <c r="B16" s="4">
        <v>2008</v>
      </c>
      <c r="C16" s="4">
        <v>2009</v>
      </c>
      <c r="D16" s="4">
        <v>2010</v>
      </c>
      <c r="E16" s="4">
        <v>2011</v>
      </c>
      <c r="F16" s="4">
        <v>2012</v>
      </c>
      <c r="G16" s="4">
        <v>2013</v>
      </c>
      <c r="H16" s="4">
        <v>2014</v>
      </c>
      <c r="I16" s="5">
        <v>2015</v>
      </c>
    </row>
    <row r="17" spans="1:9">
      <c r="A17" s="25" t="s">
        <v>148</v>
      </c>
      <c r="B17" s="302"/>
      <c r="C17" s="302"/>
      <c r="D17" s="302"/>
      <c r="E17" s="302"/>
      <c r="F17" s="9">
        <v>230</v>
      </c>
      <c r="G17" s="9">
        <v>287</v>
      </c>
      <c r="H17" s="9">
        <v>142</v>
      </c>
      <c r="I17" s="308"/>
    </row>
    <row r="18" spans="1:9">
      <c r="A18" s="25" t="s">
        <v>149</v>
      </c>
      <c r="B18" s="303"/>
      <c r="C18" s="303"/>
      <c r="D18" s="303"/>
      <c r="E18" s="303"/>
      <c r="F18" s="304">
        <v>4</v>
      </c>
      <c r="G18" s="304">
        <v>13</v>
      </c>
      <c r="H18" s="304">
        <v>15</v>
      </c>
      <c r="I18" s="422"/>
    </row>
    <row r="19" spans="1:9">
      <c r="A19" s="25" t="s">
        <v>150</v>
      </c>
      <c r="B19" s="302"/>
      <c r="C19" s="302"/>
      <c r="D19" s="302"/>
      <c r="E19" s="302"/>
      <c r="F19" s="9">
        <v>5</v>
      </c>
      <c r="G19" s="9">
        <v>1</v>
      </c>
      <c r="H19" s="9">
        <v>0</v>
      </c>
      <c r="I19" s="308"/>
    </row>
    <row r="20" spans="1:9">
      <c r="A20" s="25" t="s">
        <v>151</v>
      </c>
      <c r="B20" s="302"/>
      <c r="C20" s="302"/>
      <c r="D20" s="302"/>
      <c r="E20" s="302"/>
      <c r="F20" s="9">
        <v>2</v>
      </c>
      <c r="G20" s="9">
        <v>2</v>
      </c>
      <c r="H20" s="9">
        <v>6</v>
      </c>
      <c r="I20" s="308"/>
    </row>
    <row r="21" spans="1:9">
      <c r="A21" s="25" t="s">
        <v>152</v>
      </c>
      <c r="B21" s="302"/>
      <c r="C21" s="302"/>
      <c r="D21" s="302"/>
      <c r="E21" s="302"/>
      <c r="F21" s="9">
        <v>0</v>
      </c>
      <c r="G21" s="9">
        <v>2</v>
      </c>
      <c r="H21" s="9">
        <v>0</v>
      </c>
      <c r="I21" s="308"/>
    </row>
    <row r="22" spans="1:9">
      <c r="A22" s="419" t="s">
        <v>535</v>
      </c>
      <c r="B22" s="421"/>
      <c r="C22" s="421"/>
      <c r="D22" s="421"/>
      <c r="E22" s="421"/>
      <c r="F22" s="420">
        <v>0</v>
      </c>
      <c r="G22" s="420">
        <v>18</v>
      </c>
      <c r="H22" s="420">
        <v>115</v>
      </c>
      <c r="I22" s="421"/>
    </row>
    <row r="23" spans="1:9">
      <c r="A23" s="6" t="s">
        <v>153</v>
      </c>
      <c r="B23" s="305">
        <f>SUM(B17:B21)</f>
        <v>0</v>
      </c>
      <c r="C23" s="305">
        <f>SUM(C17:C21)</f>
        <v>0</v>
      </c>
      <c r="D23" s="305">
        <f>SUM(D17:D21)</f>
        <v>0</v>
      </c>
      <c r="E23" s="305">
        <f>SUM(E17:E21)</f>
        <v>0</v>
      </c>
      <c r="F23" s="305">
        <f>SUM(F17:F21)</f>
        <v>241</v>
      </c>
      <c r="G23" s="305">
        <f>SUM(G17:G22)</f>
        <v>323</v>
      </c>
      <c r="H23" s="305">
        <f>SUM(H17:H22)</f>
        <v>278</v>
      </c>
      <c r="I23" s="306">
        <f>SUM(I17:I22)</f>
        <v>0</v>
      </c>
    </row>
    <row r="24" spans="1:9">
      <c r="A24" s="691"/>
      <c r="B24" s="692"/>
      <c r="C24" s="692"/>
      <c r="D24" s="692"/>
      <c r="E24" s="692"/>
      <c r="F24" s="692"/>
      <c r="G24" s="692"/>
      <c r="H24" s="692"/>
      <c r="I24" s="693"/>
    </row>
    <row r="25" spans="1:9">
      <c r="A25" s="694"/>
      <c r="B25" s="695"/>
      <c r="C25" s="695"/>
      <c r="D25" s="695"/>
      <c r="E25" s="695"/>
      <c r="F25" s="695"/>
      <c r="G25" s="695"/>
      <c r="H25" s="695"/>
      <c r="I25" s="696"/>
    </row>
    <row r="26" spans="1:9">
      <c r="A26" s="694"/>
      <c r="B26" s="695"/>
      <c r="C26" s="695"/>
      <c r="D26" s="695"/>
      <c r="E26" s="695"/>
      <c r="F26" s="695"/>
      <c r="G26" s="695"/>
      <c r="H26" s="695"/>
      <c r="I26" s="696"/>
    </row>
    <row r="27" spans="1:9">
      <c r="A27" s="694"/>
      <c r="B27" s="695"/>
      <c r="C27" s="695"/>
      <c r="D27" s="695"/>
      <c r="E27" s="695"/>
      <c r="F27" s="695"/>
      <c r="G27" s="695"/>
      <c r="H27" s="695"/>
      <c r="I27" s="696"/>
    </row>
    <row r="28" spans="1:9">
      <c r="A28" s="694"/>
      <c r="B28" s="695"/>
      <c r="C28" s="695"/>
      <c r="D28" s="695"/>
      <c r="E28" s="695"/>
      <c r="F28" s="695"/>
      <c r="G28" s="695"/>
      <c r="H28" s="695"/>
      <c r="I28" s="696"/>
    </row>
    <row r="29" spans="1:9">
      <c r="A29" s="694"/>
      <c r="B29" s="695"/>
      <c r="C29" s="695"/>
      <c r="D29" s="695"/>
      <c r="E29" s="695"/>
      <c r="F29" s="695"/>
      <c r="G29" s="695"/>
      <c r="H29" s="695"/>
      <c r="I29" s="696"/>
    </row>
    <row r="30" spans="1:9">
      <c r="A30" s="694"/>
      <c r="B30" s="695"/>
      <c r="C30" s="695"/>
      <c r="D30" s="695"/>
      <c r="E30" s="695"/>
      <c r="F30" s="695"/>
      <c r="G30" s="695"/>
      <c r="H30" s="695"/>
      <c r="I30" s="696"/>
    </row>
    <row r="31" spans="1:9">
      <c r="A31" s="694"/>
      <c r="B31" s="695"/>
      <c r="C31" s="695"/>
      <c r="D31" s="695"/>
      <c r="E31" s="695"/>
      <c r="F31" s="695"/>
      <c r="G31" s="695"/>
      <c r="H31" s="695"/>
      <c r="I31" s="696"/>
    </row>
    <row r="32" spans="1:9">
      <c r="A32" s="694"/>
      <c r="B32" s="695"/>
      <c r="C32" s="695"/>
      <c r="D32" s="695"/>
      <c r="E32" s="695"/>
      <c r="F32" s="695"/>
      <c r="G32" s="695"/>
      <c r="H32" s="695"/>
      <c r="I32" s="696"/>
    </row>
    <row r="33" spans="1:9">
      <c r="A33" s="694"/>
      <c r="B33" s="695"/>
      <c r="C33" s="695"/>
      <c r="D33" s="695"/>
      <c r="E33" s="695"/>
      <c r="F33" s="695"/>
      <c r="G33" s="695"/>
      <c r="H33" s="695"/>
      <c r="I33" s="696"/>
    </row>
    <row r="34" spans="1:9">
      <c r="A34" s="694"/>
      <c r="B34" s="695"/>
      <c r="C34" s="695"/>
      <c r="D34" s="695"/>
      <c r="E34" s="695"/>
      <c r="F34" s="695"/>
      <c r="G34" s="695"/>
      <c r="H34" s="695"/>
      <c r="I34" s="696"/>
    </row>
    <row r="35" spans="1:9">
      <c r="A35" s="694"/>
      <c r="B35" s="695"/>
      <c r="C35" s="695"/>
      <c r="D35" s="695"/>
      <c r="E35" s="695"/>
      <c r="F35" s="695"/>
      <c r="G35" s="695"/>
      <c r="H35" s="695"/>
      <c r="I35" s="696"/>
    </row>
    <row r="36" spans="1:9">
      <c r="A36" s="694"/>
      <c r="B36" s="695"/>
      <c r="C36" s="695"/>
      <c r="D36" s="695"/>
      <c r="E36" s="695"/>
      <c r="F36" s="695"/>
      <c r="G36" s="695"/>
      <c r="H36" s="695"/>
      <c r="I36" s="696"/>
    </row>
    <row r="37" spans="1:9" ht="42.75" customHeight="1">
      <c r="A37" s="694"/>
      <c r="B37" s="695"/>
      <c r="C37" s="695"/>
      <c r="D37" s="695"/>
      <c r="E37" s="695"/>
      <c r="F37" s="695"/>
      <c r="G37" s="695"/>
      <c r="H37" s="695"/>
      <c r="I37" s="696"/>
    </row>
    <row r="38" spans="1:9">
      <c r="A38" s="694"/>
      <c r="B38" s="695"/>
      <c r="C38" s="695"/>
      <c r="D38" s="695"/>
      <c r="E38" s="695"/>
      <c r="F38" s="695"/>
      <c r="G38" s="695"/>
      <c r="H38" s="695"/>
      <c r="I38" s="696"/>
    </row>
    <row r="39" spans="1:9" ht="37.5" customHeight="1">
      <c r="A39" s="694"/>
      <c r="B39" s="695"/>
      <c r="C39" s="695"/>
      <c r="D39" s="695"/>
      <c r="E39" s="695"/>
      <c r="F39" s="695"/>
      <c r="G39" s="695"/>
      <c r="H39" s="695"/>
      <c r="I39" s="696"/>
    </row>
    <row r="40" spans="1:9" ht="36" customHeight="1" thickBot="1">
      <c r="A40" s="697"/>
      <c r="B40" s="698"/>
      <c r="C40" s="698"/>
      <c r="D40" s="698"/>
      <c r="E40" s="698"/>
      <c r="F40" s="698"/>
      <c r="G40" s="698"/>
      <c r="H40" s="698"/>
      <c r="I40" s="699"/>
    </row>
    <row r="41" spans="1:9">
      <c r="A41" s="448" t="s">
        <v>537</v>
      </c>
      <c r="B41" s="653"/>
      <c r="C41" s="653"/>
      <c r="D41" s="653"/>
      <c r="E41" s="653"/>
      <c r="F41" s="653"/>
      <c r="G41" s="653"/>
      <c r="H41" s="653"/>
      <c r="I41" s="654"/>
    </row>
    <row r="42" spans="1:9">
      <c r="A42" s="527"/>
      <c r="B42" s="655"/>
      <c r="C42" s="655"/>
      <c r="D42" s="655"/>
      <c r="E42" s="655"/>
      <c r="F42" s="655"/>
      <c r="G42" s="655"/>
      <c r="H42" s="655"/>
      <c r="I42" s="656"/>
    </row>
    <row r="43" spans="1:9">
      <c r="A43" s="527"/>
      <c r="B43" s="655"/>
      <c r="C43" s="655"/>
      <c r="D43" s="655"/>
      <c r="E43" s="655"/>
      <c r="F43" s="655"/>
      <c r="G43" s="655"/>
      <c r="H43" s="655"/>
      <c r="I43" s="656"/>
    </row>
    <row r="44" spans="1:9">
      <c r="A44" s="527"/>
      <c r="B44" s="655"/>
      <c r="C44" s="655"/>
      <c r="D44" s="655"/>
      <c r="E44" s="655"/>
      <c r="F44" s="655"/>
      <c r="G44" s="655"/>
      <c r="H44" s="655"/>
      <c r="I44" s="656"/>
    </row>
    <row r="45" spans="1:9">
      <c r="A45" s="527"/>
      <c r="B45" s="655"/>
      <c r="C45" s="655"/>
      <c r="D45" s="655"/>
      <c r="E45" s="655"/>
      <c r="F45" s="655"/>
      <c r="G45" s="655"/>
      <c r="H45" s="655"/>
      <c r="I45" s="656"/>
    </row>
    <row r="46" spans="1:9" ht="15.75" thickBot="1">
      <c r="A46" s="682"/>
      <c r="B46" s="683"/>
      <c r="C46" s="683"/>
      <c r="D46" s="683"/>
      <c r="E46" s="683"/>
      <c r="F46" s="683"/>
      <c r="G46" s="683"/>
      <c r="H46" s="683"/>
      <c r="I46" s="684"/>
    </row>
    <row r="47" spans="1:9">
      <c r="A47" s="448" t="s">
        <v>449</v>
      </c>
      <c r="B47" s="653"/>
      <c r="C47" s="653"/>
      <c r="D47" s="653"/>
      <c r="E47" s="653"/>
      <c r="F47" s="653"/>
      <c r="G47" s="653"/>
      <c r="H47" s="653"/>
      <c r="I47" s="654"/>
    </row>
    <row r="48" spans="1:9">
      <c r="A48" s="527"/>
      <c r="B48" s="655"/>
      <c r="C48" s="655"/>
      <c r="D48" s="655"/>
      <c r="E48" s="655"/>
      <c r="F48" s="655"/>
      <c r="G48" s="655"/>
      <c r="H48" s="655"/>
      <c r="I48" s="656"/>
    </row>
    <row r="49" spans="1:9">
      <c r="A49" s="527"/>
      <c r="B49" s="655"/>
      <c r="C49" s="655"/>
      <c r="D49" s="655"/>
      <c r="E49" s="655"/>
      <c r="F49" s="655"/>
      <c r="G49" s="655"/>
      <c r="H49" s="655"/>
      <c r="I49" s="656"/>
    </row>
    <row r="50" spans="1:9">
      <c r="A50" s="527"/>
      <c r="B50" s="655"/>
      <c r="C50" s="655"/>
      <c r="D50" s="655"/>
      <c r="E50" s="655"/>
      <c r="F50" s="655"/>
      <c r="G50" s="655"/>
      <c r="H50" s="655"/>
      <c r="I50" s="656"/>
    </row>
    <row r="51" spans="1:9">
      <c r="A51" s="527"/>
      <c r="B51" s="655"/>
      <c r="C51" s="655"/>
      <c r="D51" s="655"/>
      <c r="E51" s="655"/>
      <c r="F51" s="655"/>
      <c r="G51" s="655"/>
      <c r="H51" s="655"/>
      <c r="I51" s="656"/>
    </row>
    <row r="52" spans="1:9">
      <c r="A52" s="552" t="s">
        <v>536</v>
      </c>
      <c r="B52" s="553"/>
      <c r="C52" s="553"/>
      <c r="D52" s="553"/>
      <c r="E52" s="553"/>
      <c r="F52" s="553"/>
      <c r="G52" s="553"/>
      <c r="H52" s="553"/>
      <c r="I52" s="554"/>
    </row>
    <row r="53" spans="1:9">
      <c r="A53" s="555"/>
      <c r="B53" s="556"/>
      <c r="C53" s="556"/>
      <c r="D53" s="556"/>
      <c r="E53" s="556"/>
      <c r="F53" s="556"/>
      <c r="G53" s="556"/>
      <c r="H53" s="556"/>
      <c r="I53" s="557"/>
    </row>
    <row r="54" spans="1:9">
      <c r="A54" s="555"/>
      <c r="B54" s="556"/>
      <c r="C54" s="556"/>
      <c r="D54" s="556"/>
      <c r="E54" s="556"/>
      <c r="F54" s="556"/>
      <c r="G54" s="556"/>
      <c r="H54" s="556"/>
      <c r="I54" s="557"/>
    </row>
    <row r="55" spans="1:9">
      <c r="A55" s="555"/>
      <c r="B55" s="556"/>
      <c r="C55" s="556"/>
      <c r="D55" s="556"/>
      <c r="E55" s="556"/>
      <c r="F55" s="556"/>
      <c r="G55" s="556"/>
      <c r="H55" s="556"/>
      <c r="I55" s="557"/>
    </row>
    <row r="56" spans="1:9">
      <c r="A56" s="558"/>
      <c r="B56" s="559"/>
      <c r="C56" s="559"/>
      <c r="D56" s="559"/>
      <c r="E56" s="559"/>
      <c r="F56" s="559"/>
      <c r="G56" s="559"/>
      <c r="H56" s="559"/>
      <c r="I56" s="560"/>
    </row>
  </sheetData>
  <sheetProtection sheet="1" formatCells="0" formatColumns="0" formatRows="0" insertColumns="0" insertRows="0" insertHyperlinks="0" deleteColumns="0" deleteRows="0" sort="0" autoFilter="0" pivotTables="0"/>
  <mergeCells count="18">
    <mergeCell ref="A12:I12"/>
    <mergeCell ref="A13:I13"/>
    <mergeCell ref="A52:I56"/>
    <mergeCell ref="A47:I51"/>
    <mergeCell ref="A6:I6"/>
    <mergeCell ref="A1:I1"/>
    <mergeCell ref="A14:I15"/>
    <mergeCell ref="A41:I46"/>
    <mergeCell ref="A7:I7"/>
    <mergeCell ref="A2:I2"/>
    <mergeCell ref="A3:I3"/>
    <mergeCell ref="A4:I4"/>
    <mergeCell ref="A5:I5"/>
    <mergeCell ref="A8:I8"/>
    <mergeCell ref="A9:I9"/>
    <mergeCell ref="A10:I10"/>
    <mergeCell ref="A11:I11"/>
    <mergeCell ref="A24:I4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H54"/>
  <sheetViews>
    <sheetView workbookViewId="0">
      <selection activeCell="A15" sqref="A15:H15"/>
    </sheetView>
  </sheetViews>
  <sheetFormatPr baseColWidth="10" defaultRowHeight="15"/>
  <cols>
    <col min="1" max="1" width="28" customWidth="1"/>
    <col min="2" max="2" width="17.42578125" customWidth="1"/>
    <col min="3" max="3" width="14.85546875" customWidth="1"/>
    <col min="4" max="4" width="13.85546875" customWidth="1"/>
    <col min="5" max="5" width="15.140625" customWidth="1"/>
    <col min="6" max="6" width="12.5703125" customWidth="1"/>
    <col min="7" max="7" width="13.140625" customWidth="1"/>
    <col min="8" max="8" width="13.7109375" customWidth="1"/>
  </cols>
  <sheetData>
    <row r="1" spans="1:8">
      <c r="A1" s="482" t="s">
        <v>154</v>
      </c>
      <c r="B1" s="483"/>
      <c r="C1" s="483"/>
      <c r="D1" s="483"/>
      <c r="E1" s="483"/>
      <c r="F1" s="483"/>
      <c r="G1" s="483"/>
      <c r="H1" s="484"/>
    </row>
    <row r="2" spans="1:8" ht="15.75" thickBot="1">
      <c r="A2" s="712"/>
      <c r="B2" s="713"/>
      <c r="C2" s="713"/>
      <c r="D2" s="713"/>
      <c r="E2" s="713"/>
      <c r="F2" s="713"/>
      <c r="G2" s="713"/>
      <c r="H2" s="714"/>
    </row>
    <row r="3" spans="1:8" ht="15.75" thickBot="1">
      <c r="A3" s="491" t="s">
        <v>52</v>
      </c>
      <c r="B3" s="492"/>
      <c r="C3" s="492"/>
      <c r="D3" s="492"/>
      <c r="E3" s="492"/>
      <c r="F3" s="492"/>
      <c r="G3" s="492"/>
      <c r="H3" s="493"/>
    </row>
    <row r="4" spans="1:8" ht="15.75" thickBot="1">
      <c r="A4" s="715"/>
      <c r="B4" s="716"/>
      <c r="C4" s="716"/>
      <c r="D4" s="716"/>
      <c r="E4" s="716"/>
      <c r="F4" s="716"/>
      <c r="G4" s="716"/>
      <c r="H4" s="717"/>
    </row>
    <row r="5" spans="1:8" ht="15.75" thickBot="1">
      <c r="A5" s="572" t="s">
        <v>155</v>
      </c>
      <c r="B5" s="573"/>
      <c r="C5" s="573"/>
      <c r="D5" s="573"/>
      <c r="E5" s="573"/>
      <c r="F5" s="573"/>
      <c r="G5" s="573"/>
      <c r="H5" s="574"/>
    </row>
    <row r="6" spans="1:8" ht="15.75" thickBot="1">
      <c r="A6" s="718"/>
      <c r="B6" s="719"/>
      <c r="C6" s="719"/>
      <c r="D6" s="719"/>
      <c r="E6" s="719"/>
      <c r="F6" s="719"/>
      <c r="G6" s="719"/>
      <c r="H6" s="720"/>
    </row>
    <row r="7" spans="1:8">
      <c r="A7" s="521" t="s">
        <v>38</v>
      </c>
      <c r="B7" s="522"/>
      <c r="C7" s="522"/>
      <c r="D7" s="522"/>
      <c r="E7" s="522"/>
      <c r="F7" s="522"/>
      <c r="G7" s="522"/>
      <c r="H7" s="523"/>
    </row>
    <row r="8" spans="1:8" ht="68.25" customHeight="1" thickBot="1">
      <c r="A8" s="509" t="s">
        <v>156</v>
      </c>
      <c r="B8" s="510"/>
      <c r="C8" s="510"/>
      <c r="D8" s="510"/>
      <c r="E8" s="510"/>
      <c r="F8" s="510"/>
      <c r="G8" s="510"/>
      <c r="H8" s="511"/>
    </row>
    <row r="9" spans="1:8" ht="15.75" thickBot="1">
      <c r="A9" s="730"/>
      <c r="B9" s="731"/>
      <c r="C9" s="731"/>
      <c r="D9" s="731"/>
      <c r="E9" s="731"/>
      <c r="F9" s="731"/>
      <c r="G9" s="731"/>
      <c r="H9" s="732"/>
    </row>
    <row r="10" spans="1:8" ht="15.75" thickBot="1">
      <c r="A10" s="506" t="s">
        <v>40</v>
      </c>
      <c r="B10" s="507"/>
      <c r="C10" s="507"/>
      <c r="D10" s="507"/>
      <c r="E10" s="507"/>
      <c r="F10" s="507"/>
      <c r="G10" s="507"/>
      <c r="H10" s="508"/>
    </row>
    <row r="11" spans="1:8" ht="15.75" thickBot="1">
      <c r="A11" s="730"/>
      <c r="B11" s="731"/>
      <c r="C11" s="731"/>
      <c r="D11" s="731"/>
      <c r="E11" s="731"/>
      <c r="F11" s="731"/>
      <c r="G11" s="731"/>
      <c r="H11" s="732"/>
    </row>
    <row r="12" spans="1:8">
      <c r="A12" s="479" t="s">
        <v>126</v>
      </c>
      <c r="B12" s="480"/>
      <c r="C12" s="480"/>
      <c r="D12" s="480"/>
      <c r="E12" s="480"/>
      <c r="F12" s="480"/>
      <c r="G12" s="480"/>
      <c r="H12" s="481"/>
    </row>
    <row r="13" spans="1:8">
      <c r="A13" s="463" t="s">
        <v>157</v>
      </c>
      <c r="B13" s="464"/>
      <c r="C13" s="464"/>
      <c r="D13" s="464"/>
      <c r="E13" s="464"/>
      <c r="F13" s="464"/>
      <c r="G13" s="464"/>
      <c r="H13" s="465"/>
    </row>
    <row r="14" spans="1:8">
      <c r="A14" s="609" t="s">
        <v>158</v>
      </c>
      <c r="B14" s="610"/>
      <c r="C14" s="610"/>
      <c r="D14" s="610"/>
      <c r="E14" s="610"/>
      <c r="F14" s="610"/>
      <c r="G14" s="610"/>
      <c r="H14" s="611"/>
    </row>
    <row r="15" spans="1:8">
      <c r="A15" s="700" t="s">
        <v>42</v>
      </c>
      <c r="B15" s="701"/>
      <c r="C15" s="701"/>
      <c r="D15" s="701"/>
      <c r="E15" s="701"/>
      <c r="F15" s="701"/>
      <c r="G15" s="701"/>
      <c r="H15" s="702"/>
    </row>
    <row r="16" spans="1:8">
      <c r="A16" s="700" t="s">
        <v>159</v>
      </c>
      <c r="B16" s="701"/>
      <c r="C16" s="701"/>
      <c r="D16" s="701"/>
      <c r="E16" s="701"/>
      <c r="F16" s="701"/>
      <c r="G16" s="701"/>
      <c r="H16" s="702"/>
    </row>
    <row r="17" spans="1:8" ht="15.75" thickBot="1">
      <c r="A17" s="636" t="s">
        <v>160</v>
      </c>
      <c r="B17" s="637"/>
      <c r="C17" s="637"/>
      <c r="D17" s="637"/>
      <c r="E17" s="637"/>
      <c r="F17" s="637"/>
      <c r="G17" s="637"/>
      <c r="H17" s="638"/>
    </row>
    <row r="18" spans="1:8" ht="15.75" thickBot="1">
      <c r="A18" s="521" t="s">
        <v>44</v>
      </c>
      <c r="B18" s="522"/>
      <c r="C18" s="522"/>
      <c r="D18" s="522"/>
      <c r="E18" s="522"/>
      <c r="F18" s="522"/>
      <c r="G18" s="522"/>
      <c r="H18" s="523"/>
    </row>
    <row r="19" spans="1:8">
      <c r="A19" s="42"/>
      <c r="B19" s="17">
        <v>2008</v>
      </c>
      <c r="C19" s="17">
        <v>2009</v>
      </c>
      <c r="D19" s="17">
        <v>2010</v>
      </c>
      <c r="E19" s="17">
        <v>2011</v>
      </c>
      <c r="F19" s="17">
        <v>2012</v>
      </c>
      <c r="G19" s="17">
        <v>2013</v>
      </c>
      <c r="H19" s="19">
        <v>2014</v>
      </c>
    </row>
    <row r="20" spans="1:8">
      <c r="A20" s="25" t="s">
        <v>161</v>
      </c>
      <c r="B20" s="164">
        <v>1211</v>
      </c>
      <c r="C20" s="164">
        <v>1454</v>
      </c>
      <c r="D20" s="307">
        <v>1371</v>
      </c>
      <c r="E20" s="9">
        <v>1150</v>
      </c>
      <c r="F20" s="9">
        <v>1181</v>
      </c>
      <c r="G20" s="302"/>
      <c r="H20" s="308"/>
    </row>
    <row r="21" spans="1:8">
      <c r="A21" s="25" t="s">
        <v>162</v>
      </c>
      <c r="B21" s="7">
        <v>2044</v>
      </c>
      <c r="C21" s="7">
        <v>2108</v>
      </c>
      <c r="D21" s="7">
        <v>2143</v>
      </c>
      <c r="E21" s="7">
        <v>2174</v>
      </c>
      <c r="F21" s="7">
        <v>2210</v>
      </c>
      <c r="G21" s="7">
        <v>2215</v>
      </c>
      <c r="H21" s="309"/>
    </row>
    <row r="22" spans="1:8" ht="15.75" thickBot="1">
      <c r="A22" s="310" t="s">
        <v>163</v>
      </c>
      <c r="B22" s="328">
        <f>B20/B21*100</f>
        <v>59.246575342465761</v>
      </c>
      <c r="C22" s="328">
        <f>C20/C21*100</f>
        <v>68.975332068311189</v>
      </c>
      <c r="D22" s="328">
        <f>D20/D21*100</f>
        <v>63.975734951003268</v>
      </c>
      <c r="E22" s="328">
        <f>E20/E21*100</f>
        <v>52.897884084636615</v>
      </c>
      <c r="F22" s="328">
        <f>F20/F21*100</f>
        <v>53.438914027149323</v>
      </c>
      <c r="G22" s="311"/>
      <c r="H22" s="312"/>
    </row>
    <row r="23" spans="1:8">
      <c r="A23" s="703"/>
      <c r="B23" s="704"/>
      <c r="C23" s="704"/>
      <c r="D23" s="704"/>
      <c r="E23" s="704"/>
      <c r="F23" s="704"/>
      <c r="G23" s="704"/>
      <c r="H23" s="705"/>
    </row>
    <row r="24" spans="1:8">
      <c r="A24" s="706"/>
      <c r="B24" s="707"/>
      <c r="C24" s="707"/>
      <c r="D24" s="707"/>
      <c r="E24" s="707"/>
      <c r="F24" s="707"/>
      <c r="G24" s="707"/>
      <c r="H24" s="708"/>
    </row>
    <row r="25" spans="1:8">
      <c r="A25" s="706"/>
      <c r="B25" s="707"/>
      <c r="C25" s="707"/>
      <c r="D25" s="707"/>
      <c r="E25" s="707"/>
      <c r="F25" s="707"/>
      <c r="G25" s="707"/>
      <c r="H25" s="708"/>
    </row>
    <row r="26" spans="1:8">
      <c r="A26" s="706"/>
      <c r="B26" s="707"/>
      <c r="C26" s="707"/>
      <c r="D26" s="707"/>
      <c r="E26" s="707"/>
      <c r="F26" s="707"/>
      <c r="G26" s="707"/>
      <c r="H26" s="708"/>
    </row>
    <row r="27" spans="1:8">
      <c r="A27" s="706"/>
      <c r="B27" s="707"/>
      <c r="C27" s="707"/>
      <c r="D27" s="707"/>
      <c r="E27" s="707"/>
      <c r="F27" s="707"/>
      <c r="G27" s="707"/>
      <c r="H27" s="708"/>
    </row>
    <row r="28" spans="1:8">
      <c r="A28" s="706"/>
      <c r="B28" s="707"/>
      <c r="C28" s="707"/>
      <c r="D28" s="707"/>
      <c r="E28" s="707"/>
      <c r="F28" s="707"/>
      <c r="G28" s="707"/>
      <c r="H28" s="708"/>
    </row>
    <row r="29" spans="1:8">
      <c r="A29" s="706"/>
      <c r="B29" s="707"/>
      <c r="C29" s="707"/>
      <c r="D29" s="707"/>
      <c r="E29" s="707"/>
      <c r="F29" s="707"/>
      <c r="G29" s="707"/>
      <c r="H29" s="708"/>
    </row>
    <row r="30" spans="1:8">
      <c r="A30" s="706"/>
      <c r="B30" s="707"/>
      <c r="C30" s="707"/>
      <c r="D30" s="707"/>
      <c r="E30" s="707"/>
      <c r="F30" s="707"/>
      <c r="G30" s="707"/>
      <c r="H30" s="708"/>
    </row>
    <row r="31" spans="1:8">
      <c r="A31" s="706"/>
      <c r="B31" s="707"/>
      <c r="C31" s="707"/>
      <c r="D31" s="707"/>
      <c r="E31" s="707"/>
      <c r="F31" s="707"/>
      <c r="G31" s="707"/>
      <c r="H31" s="708"/>
    </row>
    <row r="32" spans="1:8">
      <c r="A32" s="706"/>
      <c r="B32" s="707"/>
      <c r="C32" s="707"/>
      <c r="D32" s="707"/>
      <c r="E32" s="707"/>
      <c r="F32" s="707"/>
      <c r="G32" s="707"/>
      <c r="H32" s="708"/>
    </row>
    <row r="33" spans="1:8">
      <c r="A33" s="706"/>
      <c r="B33" s="707"/>
      <c r="C33" s="707"/>
      <c r="D33" s="707"/>
      <c r="E33" s="707"/>
      <c r="F33" s="707"/>
      <c r="G33" s="707"/>
      <c r="H33" s="708"/>
    </row>
    <row r="34" spans="1:8">
      <c r="A34" s="706"/>
      <c r="B34" s="707"/>
      <c r="C34" s="707"/>
      <c r="D34" s="707"/>
      <c r="E34" s="707"/>
      <c r="F34" s="707"/>
      <c r="G34" s="707"/>
      <c r="H34" s="708"/>
    </row>
    <row r="35" spans="1:8">
      <c r="A35" s="706"/>
      <c r="B35" s="707"/>
      <c r="C35" s="707"/>
      <c r="D35" s="707"/>
      <c r="E35" s="707"/>
      <c r="F35" s="707"/>
      <c r="G35" s="707"/>
      <c r="H35" s="708"/>
    </row>
    <row r="36" spans="1:8">
      <c r="A36" s="706"/>
      <c r="B36" s="707"/>
      <c r="C36" s="707"/>
      <c r="D36" s="707"/>
      <c r="E36" s="707"/>
      <c r="F36" s="707"/>
      <c r="G36" s="707"/>
      <c r="H36" s="708"/>
    </row>
    <row r="37" spans="1:8">
      <c r="A37" s="706"/>
      <c r="B37" s="707"/>
      <c r="C37" s="707"/>
      <c r="D37" s="707"/>
      <c r="E37" s="707"/>
      <c r="F37" s="707"/>
      <c r="G37" s="707"/>
      <c r="H37" s="708"/>
    </row>
    <row r="38" spans="1:8">
      <c r="A38" s="706"/>
      <c r="B38" s="707"/>
      <c r="C38" s="707"/>
      <c r="D38" s="707"/>
      <c r="E38" s="707"/>
      <c r="F38" s="707"/>
      <c r="G38" s="707"/>
      <c r="H38" s="708"/>
    </row>
    <row r="39" spans="1:8">
      <c r="A39" s="706"/>
      <c r="B39" s="707"/>
      <c r="C39" s="707"/>
      <c r="D39" s="707"/>
      <c r="E39" s="707"/>
      <c r="F39" s="707"/>
      <c r="G39" s="707"/>
      <c r="H39" s="708"/>
    </row>
    <row r="40" spans="1:8" ht="15.75" thickBot="1">
      <c r="A40" s="709"/>
      <c r="B40" s="710"/>
      <c r="C40" s="710"/>
      <c r="D40" s="710"/>
      <c r="E40" s="710"/>
      <c r="F40" s="710"/>
      <c r="G40" s="710"/>
      <c r="H40" s="711"/>
    </row>
    <row r="41" spans="1:8">
      <c r="A41" s="470" t="s">
        <v>450</v>
      </c>
      <c r="B41" s="639"/>
      <c r="C41" s="639"/>
      <c r="D41" s="639"/>
      <c r="E41" s="639"/>
      <c r="F41" s="639"/>
      <c r="G41" s="639"/>
      <c r="H41" s="640"/>
    </row>
    <row r="42" spans="1:8">
      <c r="A42" s="641"/>
      <c r="B42" s="642"/>
      <c r="C42" s="642"/>
      <c r="D42" s="642"/>
      <c r="E42" s="642"/>
      <c r="F42" s="642"/>
      <c r="G42" s="642"/>
      <c r="H42" s="643"/>
    </row>
    <row r="43" spans="1:8">
      <c r="A43" s="641"/>
      <c r="B43" s="642"/>
      <c r="C43" s="642"/>
      <c r="D43" s="642"/>
      <c r="E43" s="642"/>
      <c r="F43" s="642"/>
      <c r="G43" s="642"/>
      <c r="H43" s="643"/>
    </row>
    <row r="44" spans="1:8">
      <c r="A44" s="641"/>
      <c r="B44" s="642"/>
      <c r="C44" s="642"/>
      <c r="D44" s="642"/>
      <c r="E44" s="642"/>
      <c r="F44" s="642"/>
      <c r="G44" s="642"/>
      <c r="H44" s="643"/>
    </row>
    <row r="45" spans="1:8" ht="15.75" thickBot="1">
      <c r="A45" s="644"/>
      <c r="B45" s="645"/>
      <c r="C45" s="645"/>
      <c r="D45" s="645"/>
      <c r="E45" s="645"/>
      <c r="F45" s="645"/>
      <c r="G45" s="645"/>
      <c r="H45" s="646"/>
    </row>
    <row r="46" spans="1:8">
      <c r="A46" s="448" t="s">
        <v>470</v>
      </c>
      <c r="B46" s="653"/>
      <c r="C46" s="653"/>
      <c r="D46" s="653"/>
      <c r="E46" s="653"/>
      <c r="F46" s="653"/>
      <c r="G46" s="653"/>
      <c r="H46" s="654"/>
    </row>
    <row r="47" spans="1:8">
      <c r="A47" s="527"/>
      <c r="B47" s="655"/>
      <c r="C47" s="655"/>
      <c r="D47" s="655"/>
      <c r="E47" s="655"/>
      <c r="F47" s="655"/>
      <c r="G47" s="655"/>
      <c r="H47" s="656"/>
    </row>
    <row r="48" spans="1:8">
      <c r="A48" s="527"/>
      <c r="B48" s="655"/>
      <c r="C48" s="655"/>
      <c r="D48" s="655"/>
      <c r="E48" s="655"/>
      <c r="F48" s="655"/>
      <c r="G48" s="655"/>
      <c r="H48" s="656"/>
    </row>
    <row r="49" spans="1:8">
      <c r="A49" s="527"/>
      <c r="B49" s="655"/>
      <c r="C49" s="655"/>
      <c r="D49" s="655"/>
      <c r="E49" s="655"/>
      <c r="F49" s="655"/>
      <c r="G49" s="655"/>
      <c r="H49" s="656"/>
    </row>
    <row r="50" spans="1:8">
      <c r="A50" s="721" t="s">
        <v>510</v>
      </c>
      <c r="B50" s="722"/>
      <c r="C50" s="722"/>
      <c r="D50" s="722"/>
      <c r="E50" s="722"/>
      <c r="F50" s="722"/>
      <c r="G50" s="722"/>
      <c r="H50" s="723"/>
    </row>
    <row r="51" spans="1:8">
      <c r="A51" s="724"/>
      <c r="B51" s="725"/>
      <c r="C51" s="725"/>
      <c r="D51" s="725"/>
      <c r="E51" s="725"/>
      <c r="F51" s="725"/>
      <c r="G51" s="725"/>
      <c r="H51" s="726"/>
    </row>
    <row r="52" spans="1:8">
      <c r="A52" s="724"/>
      <c r="B52" s="725"/>
      <c r="C52" s="725"/>
      <c r="D52" s="725"/>
      <c r="E52" s="725"/>
      <c r="F52" s="725"/>
      <c r="G52" s="725"/>
      <c r="H52" s="726"/>
    </row>
    <row r="53" spans="1:8">
      <c r="A53" s="724"/>
      <c r="B53" s="725"/>
      <c r="C53" s="725"/>
      <c r="D53" s="725"/>
      <c r="E53" s="725"/>
      <c r="F53" s="725"/>
      <c r="G53" s="725"/>
      <c r="H53" s="726"/>
    </row>
    <row r="54" spans="1:8">
      <c r="A54" s="727"/>
      <c r="B54" s="728"/>
      <c r="C54" s="728"/>
      <c r="D54" s="728"/>
      <c r="E54" s="728"/>
      <c r="F54" s="728"/>
      <c r="G54" s="728"/>
      <c r="H54" s="729"/>
    </row>
  </sheetData>
  <sheetProtection sheet="1" formatCells="0" formatColumns="0" formatRows="0" insertColumns="0" insertRows="0" insertHyperlinks="0" deleteColumns="0" deleteRows="0" sort="0" autoFilter="0" pivotTables="0"/>
  <mergeCells count="22">
    <mergeCell ref="A50:H54"/>
    <mergeCell ref="A8:H8"/>
    <mergeCell ref="A9:H9"/>
    <mergeCell ref="A10:H10"/>
    <mergeCell ref="A11:H11"/>
    <mergeCell ref="A12:H12"/>
    <mergeCell ref="A1:H1"/>
    <mergeCell ref="A41:H45"/>
    <mergeCell ref="A46:H49"/>
    <mergeCell ref="A14:H14"/>
    <mergeCell ref="A15:H15"/>
    <mergeCell ref="A16:H16"/>
    <mergeCell ref="A17:H17"/>
    <mergeCell ref="A18:H18"/>
    <mergeCell ref="A23:H40"/>
    <mergeCell ref="A13:H13"/>
    <mergeCell ref="A2:H2"/>
    <mergeCell ref="A3:H3"/>
    <mergeCell ref="A4:H4"/>
    <mergeCell ref="A5:H5"/>
    <mergeCell ref="A6:H6"/>
    <mergeCell ref="A7:H7"/>
  </mergeCells>
  <hyperlinks>
    <hyperlink ref="A14" r:id="rId1"/>
    <hyperlink ref="A17" r:id="rId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dimension ref="A1:E79"/>
  <sheetViews>
    <sheetView workbookViewId="0">
      <selection activeCell="A15" sqref="A15:E15"/>
    </sheetView>
  </sheetViews>
  <sheetFormatPr baseColWidth="10" defaultRowHeight="15"/>
  <cols>
    <col min="1" max="1" width="54.42578125" customWidth="1"/>
    <col min="2" max="2" width="21" customWidth="1"/>
    <col min="3" max="3" width="21.7109375" customWidth="1"/>
    <col min="4" max="4" width="18.7109375" customWidth="1"/>
    <col min="5" max="5" width="18.28515625" customWidth="1"/>
  </cols>
  <sheetData>
    <row r="1" spans="1:5">
      <c r="A1" s="482" t="s">
        <v>408</v>
      </c>
      <c r="B1" s="483"/>
      <c r="C1" s="483"/>
      <c r="D1" s="483"/>
      <c r="E1" s="484"/>
    </row>
    <row r="2" spans="1:5" ht="15.75" thickBot="1">
      <c r="A2" s="742"/>
      <c r="B2" s="743"/>
      <c r="C2" s="743"/>
      <c r="D2" s="743"/>
      <c r="E2" s="744"/>
    </row>
    <row r="3" spans="1:5" ht="15.75" thickBot="1">
      <c r="A3" s="491" t="s">
        <v>52</v>
      </c>
      <c r="B3" s="492"/>
      <c r="C3" s="492"/>
      <c r="D3" s="492"/>
      <c r="E3" s="493"/>
    </row>
    <row r="4" spans="1:5" ht="15.75" thickBot="1">
      <c r="A4" s="745"/>
      <c r="B4" s="746"/>
      <c r="C4" s="746"/>
      <c r="D4" s="746"/>
      <c r="E4" s="747"/>
    </row>
    <row r="5" spans="1:5" ht="17.25" customHeight="1" thickBot="1">
      <c r="A5" s="545" t="s">
        <v>164</v>
      </c>
      <c r="B5" s="546"/>
      <c r="C5" s="546"/>
      <c r="D5" s="546"/>
      <c r="E5" s="623"/>
    </row>
    <row r="6" spans="1:5" ht="15.75" thickBot="1">
      <c r="A6" s="718"/>
      <c r="B6" s="719"/>
      <c r="C6" s="719"/>
      <c r="D6" s="719"/>
      <c r="E6" s="720"/>
    </row>
    <row r="7" spans="1:5">
      <c r="A7" s="521" t="s">
        <v>38</v>
      </c>
      <c r="B7" s="522"/>
      <c r="C7" s="522"/>
      <c r="D7" s="522"/>
      <c r="E7" s="523"/>
    </row>
    <row r="8" spans="1:5" ht="123" customHeight="1" thickBot="1">
      <c r="A8" s="748" t="s">
        <v>165</v>
      </c>
      <c r="B8" s="749"/>
      <c r="C8" s="749"/>
      <c r="D8" s="749"/>
      <c r="E8" s="750"/>
    </row>
    <row r="9" spans="1:5" ht="15.75" thickBot="1">
      <c r="A9" s="730"/>
      <c r="B9" s="731"/>
      <c r="C9" s="731"/>
      <c r="D9" s="731"/>
      <c r="E9" s="732"/>
    </row>
    <row r="10" spans="1:5" ht="15.75" thickBot="1">
      <c r="A10" s="545" t="s">
        <v>166</v>
      </c>
      <c r="B10" s="546"/>
      <c r="C10" s="546"/>
      <c r="D10" s="546"/>
      <c r="E10" s="623"/>
    </row>
    <row r="11" spans="1:5" ht="15.75" thickBot="1">
      <c r="A11" s="688"/>
      <c r="B11" s="689"/>
      <c r="C11" s="689"/>
      <c r="D11" s="689"/>
      <c r="E11" s="690"/>
    </row>
    <row r="12" spans="1:5">
      <c r="A12" s="521" t="s">
        <v>126</v>
      </c>
      <c r="B12" s="522"/>
      <c r="C12" s="522"/>
      <c r="D12" s="522"/>
      <c r="E12" s="523"/>
    </row>
    <row r="13" spans="1:5" ht="18.75" customHeight="1" thickBot="1">
      <c r="A13" s="665" t="s">
        <v>167</v>
      </c>
      <c r="B13" s="666"/>
      <c r="C13" s="666"/>
      <c r="D13" s="666"/>
      <c r="E13" s="667"/>
    </row>
    <row r="14" spans="1:5" ht="15.75" thickBot="1">
      <c r="A14" s="697"/>
      <c r="B14" s="698"/>
      <c r="C14" s="698"/>
      <c r="D14" s="698"/>
      <c r="E14" s="699"/>
    </row>
    <row r="15" spans="1:5" ht="15.75" thickBot="1">
      <c r="A15" s="521" t="s">
        <v>44</v>
      </c>
      <c r="B15" s="522"/>
      <c r="C15" s="522"/>
      <c r="D15" s="522"/>
      <c r="E15" s="523"/>
    </row>
    <row r="16" spans="1:5">
      <c r="A16" s="62" t="s">
        <v>168</v>
      </c>
      <c r="B16" s="17">
        <v>2012</v>
      </c>
      <c r="C16" s="17">
        <v>2013</v>
      </c>
      <c r="D16" s="19">
        <v>2014</v>
      </c>
      <c r="E16" s="19">
        <v>2015</v>
      </c>
    </row>
    <row r="17" spans="1:5">
      <c r="A17" s="22" t="s">
        <v>405</v>
      </c>
      <c r="B17" s="245"/>
      <c r="C17" s="63">
        <v>20000</v>
      </c>
      <c r="D17" s="64">
        <v>22000</v>
      </c>
      <c r="E17" s="64">
        <v>22000</v>
      </c>
    </row>
    <row r="18" spans="1:5">
      <c r="A18" s="22" t="s">
        <v>406</v>
      </c>
      <c r="B18" s="245"/>
      <c r="C18" s="63">
        <v>285756</v>
      </c>
      <c r="D18" s="64">
        <v>280000</v>
      </c>
      <c r="E18" s="64">
        <v>206000</v>
      </c>
    </row>
    <row r="19" spans="1:5">
      <c r="A19" s="22" t="s">
        <v>407</v>
      </c>
      <c r="B19" s="245"/>
      <c r="C19" s="63">
        <v>60000</v>
      </c>
      <c r="D19" s="64">
        <v>80000</v>
      </c>
      <c r="E19" s="64">
        <v>91000</v>
      </c>
    </row>
    <row r="20" spans="1:5">
      <c r="A20" s="22" t="s">
        <v>410</v>
      </c>
      <c r="B20" s="245"/>
      <c r="C20" s="63">
        <v>101001</v>
      </c>
      <c r="D20" s="64">
        <v>125002</v>
      </c>
      <c r="E20" s="64">
        <v>14421</v>
      </c>
    </row>
    <row r="21" spans="1:5">
      <c r="A21" s="22" t="s">
        <v>409</v>
      </c>
      <c r="B21" s="245"/>
      <c r="C21" s="63">
        <v>4400</v>
      </c>
      <c r="D21" s="64">
        <v>13400</v>
      </c>
      <c r="E21" s="64">
        <v>11000</v>
      </c>
    </row>
    <row r="22" spans="1:5">
      <c r="A22" s="6" t="s">
        <v>169</v>
      </c>
      <c r="B22" s="335">
        <f>SUM(B17:B21)</f>
        <v>0</v>
      </c>
      <c r="C22" s="335">
        <f>SUM(C17:C21)</f>
        <v>471157</v>
      </c>
      <c r="D22" s="336">
        <f>SUM(D17:D21)</f>
        <v>520402</v>
      </c>
      <c r="E22" s="336">
        <f>SUM(E17:E21)</f>
        <v>344421</v>
      </c>
    </row>
    <row r="23" spans="1:5">
      <c r="A23" s="6" t="s">
        <v>170</v>
      </c>
      <c r="B23" s="65">
        <v>4102130.72</v>
      </c>
      <c r="C23" s="67">
        <v>4160031.68</v>
      </c>
      <c r="D23" s="66">
        <v>4467499.68</v>
      </c>
      <c r="E23" s="66">
        <v>4128596.45</v>
      </c>
    </row>
    <row r="24" spans="1:5" ht="15.75" thickBot="1">
      <c r="A24" s="68" t="s">
        <v>171</v>
      </c>
      <c r="B24" s="337">
        <f>B22/B23*100</f>
        <v>0</v>
      </c>
      <c r="C24" s="337">
        <f>C22/C23*100</f>
        <v>11.325803172729684</v>
      </c>
      <c r="D24" s="338">
        <f>D22/D23*100</f>
        <v>11.648618629559701</v>
      </c>
      <c r="E24" s="338">
        <f>E22/E23*100</f>
        <v>8.3423266035119514</v>
      </c>
    </row>
    <row r="25" spans="1:5">
      <c r="A25" s="733"/>
      <c r="B25" s="734"/>
      <c r="C25" s="734"/>
      <c r="D25" s="734"/>
      <c r="E25" s="735"/>
    </row>
    <row r="26" spans="1:5">
      <c r="A26" s="736"/>
      <c r="B26" s="737"/>
      <c r="C26" s="737"/>
      <c r="D26" s="737"/>
      <c r="E26" s="738"/>
    </row>
    <row r="27" spans="1:5">
      <c r="A27" s="736"/>
      <c r="B27" s="737"/>
      <c r="C27" s="737"/>
      <c r="D27" s="737"/>
      <c r="E27" s="738"/>
    </row>
    <row r="28" spans="1:5">
      <c r="A28" s="736"/>
      <c r="B28" s="737"/>
      <c r="C28" s="737"/>
      <c r="D28" s="737"/>
      <c r="E28" s="738"/>
    </row>
    <row r="29" spans="1:5">
      <c r="A29" s="736"/>
      <c r="B29" s="737"/>
      <c r="C29" s="737"/>
      <c r="D29" s="737"/>
      <c r="E29" s="738"/>
    </row>
    <row r="30" spans="1:5">
      <c r="A30" s="736"/>
      <c r="B30" s="737"/>
      <c r="C30" s="737"/>
      <c r="D30" s="737"/>
      <c r="E30" s="738"/>
    </row>
    <row r="31" spans="1:5">
      <c r="A31" s="736"/>
      <c r="B31" s="737"/>
      <c r="C31" s="737"/>
      <c r="D31" s="737"/>
      <c r="E31" s="738"/>
    </row>
    <row r="32" spans="1:5">
      <c r="A32" s="736"/>
      <c r="B32" s="737"/>
      <c r="C32" s="737"/>
      <c r="D32" s="737"/>
      <c r="E32" s="738"/>
    </row>
    <row r="33" spans="1:5">
      <c r="A33" s="736"/>
      <c r="B33" s="737"/>
      <c r="C33" s="737"/>
      <c r="D33" s="737"/>
      <c r="E33" s="738"/>
    </row>
    <row r="34" spans="1:5">
      <c r="A34" s="736"/>
      <c r="B34" s="737"/>
      <c r="C34" s="737"/>
      <c r="D34" s="737"/>
      <c r="E34" s="738"/>
    </row>
    <row r="35" spans="1:5">
      <c r="A35" s="736"/>
      <c r="B35" s="737"/>
      <c r="C35" s="737"/>
      <c r="D35" s="737"/>
      <c r="E35" s="738"/>
    </row>
    <row r="36" spans="1:5">
      <c r="A36" s="736"/>
      <c r="B36" s="737"/>
      <c r="C36" s="737"/>
      <c r="D36" s="737"/>
      <c r="E36" s="738"/>
    </row>
    <row r="37" spans="1:5">
      <c r="A37" s="736"/>
      <c r="B37" s="737"/>
      <c r="C37" s="737"/>
      <c r="D37" s="737"/>
      <c r="E37" s="738"/>
    </row>
    <row r="38" spans="1:5">
      <c r="A38" s="736"/>
      <c r="B38" s="737"/>
      <c r="C38" s="737"/>
      <c r="D38" s="737"/>
      <c r="E38" s="738"/>
    </row>
    <row r="39" spans="1:5">
      <c r="A39" s="736"/>
      <c r="B39" s="737"/>
      <c r="C39" s="737"/>
      <c r="D39" s="737"/>
      <c r="E39" s="738"/>
    </row>
    <row r="40" spans="1:5">
      <c r="A40" s="736"/>
      <c r="B40" s="737"/>
      <c r="C40" s="737"/>
      <c r="D40" s="737"/>
      <c r="E40" s="738"/>
    </row>
    <row r="41" spans="1:5">
      <c r="A41" s="736"/>
      <c r="B41" s="737"/>
      <c r="C41" s="737"/>
      <c r="D41" s="737"/>
      <c r="E41" s="738"/>
    </row>
    <row r="42" spans="1:5">
      <c r="A42" s="736"/>
      <c r="B42" s="737"/>
      <c r="C42" s="737"/>
      <c r="D42" s="737"/>
      <c r="E42" s="738"/>
    </row>
    <row r="43" spans="1:5">
      <c r="A43" s="736"/>
      <c r="B43" s="737"/>
      <c r="C43" s="737"/>
      <c r="D43" s="737"/>
      <c r="E43" s="738"/>
    </row>
    <row r="44" spans="1:5">
      <c r="A44" s="736"/>
      <c r="B44" s="737"/>
      <c r="C44" s="737"/>
      <c r="D44" s="737"/>
      <c r="E44" s="738"/>
    </row>
    <row r="45" spans="1:5">
      <c r="A45" s="736"/>
      <c r="B45" s="737"/>
      <c r="C45" s="737"/>
      <c r="D45" s="737"/>
      <c r="E45" s="738"/>
    </row>
    <row r="46" spans="1:5" ht="15.75" thickBot="1">
      <c r="A46" s="739"/>
      <c r="B46" s="740"/>
      <c r="C46" s="740"/>
      <c r="D46" s="740"/>
      <c r="E46" s="741"/>
    </row>
    <row r="47" spans="1:5">
      <c r="A47" s="688"/>
      <c r="B47" s="689"/>
      <c r="C47" s="689"/>
      <c r="D47" s="689"/>
      <c r="E47" s="690"/>
    </row>
    <row r="48" spans="1:5">
      <c r="A48" s="694"/>
      <c r="B48" s="695"/>
      <c r="C48" s="695"/>
      <c r="D48" s="695"/>
      <c r="E48" s="696"/>
    </row>
    <row r="49" spans="1:5">
      <c r="A49" s="694"/>
      <c r="B49" s="695"/>
      <c r="C49" s="695"/>
      <c r="D49" s="695"/>
      <c r="E49" s="696"/>
    </row>
    <row r="50" spans="1:5">
      <c r="A50" s="694"/>
      <c r="B50" s="695"/>
      <c r="C50" s="695"/>
      <c r="D50" s="695"/>
      <c r="E50" s="696"/>
    </row>
    <row r="51" spans="1:5">
      <c r="A51" s="694"/>
      <c r="B51" s="695"/>
      <c r="C51" s="695"/>
      <c r="D51" s="695"/>
      <c r="E51" s="696"/>
    </row>
    <row r="52" spans="1:5">
      <c r="A52" s="694"/>
      <c r="B52" s="695"/>
      <c r="C52" s="695"/>
      <c r="D52" s="695"/>
      <c r="E52" s="696"/>
    </row>
    <row r="53" spans="1:5">
      <c r="A53" s="694"/>
      <c r="B53" s="695"/>
      <c r="C53" s="695"/>
      <c r="D53" s="695"/>
      <c r="E53" s="696"/>
    </row>
    <row r="54" spans="1:5">
      <c r="A54" s="694"/>
      <c r="B54" s="695"/>
      <c r="C54" s="695"/>
      <c r="D54" s="695"/>
      <c r="E54" s="696"/>
    </row>
    <row r="55" spans="1:5">
      <c r="A55" s="694"/>
      <c r="B55" s="695"/>
      <c r="C55" s="695"/>
      <c r="D55" s="695"/>
      <c r="E55" s="696"/>
    </row>
    <row r="56" spans="1:5">
      <c r="A56" s="694"/>
      <c r="B56" s="695"/>
      <c r="C56" s="695"/>
      <c r="D56" s="695"/>
      <c r="E56" s="696"/>
    </row>
    <row r="57" spans="1:5">
      <c r="A57" s="694"/>
      <c r="B57" s="695"/>
      <c r="C57" s="695"/>
      <c r="D57" s="695"/>
      <c r="E57" s="696"/>
    </row>
    <row r="58" spans="1:5">
      <c r="A58" s="694"/>
      <c r="B58" s="695"/>
      <c r="C58" s="695"/>
      <c r="D58" s="695"/>
      <c r="E58" s="696"/>
    </row>
    <row r="59" spans="1:5">
      <c r="A59" s="694"/>
      <c r="B59" s="695"/>
      <c r="C59" s="695"/>
      <c r="D59" s="695"/>
      <c r="E59" s="696"/>
    </row>
    <row r="60" spans="1:5">
      <c r="A60" s="694"/>
      <c r="B60" s="695"/>
      <c r="C60" s="695"/>
      <c r="D60" s="695"/>
      <c r="E60" s="696"/>
    </row>
    <row r="61" spans="1:5">
      <c r="A61" s="694"/>
      <c r="B61" s="695"/>
      <c r="C61" s="695"/>
      <c r="D61" s="695"/>
      <c r="E61" s="696"/>
    </row>
    <row r="62" spans="1:5">
      <c r="A62" s="694"/>
      <c r="B62" s="695"/>
      <c r="C62" s="695"/>
      <c r="D62" s="695"/>
      <c r="E62" s="696"/>
    </row>
    <row r="63" spans="1:5">
      <c r="A63" s="694"/>
      <c r="B63" s="695"/>
      <c r="C63" s="695"/>
      <c r="D63" s="695"/>
      <c r="E63" s="696"/>
    </row>
    <row r="64" spans="1:5">
      <c r="A64" s="694"/>
      <c r="B64" s="695"/>
      <c r="C64" s="695"/>
      <c r="D64" s="695"/>
      <c r="E64" s="696"/>
    </row>
    <row r="65" spans="1:5" ht="15.75" thickBot="1">
      <c r="A65" s="694"/>
      <c r="B65" s="695"/>
      <c r="C65" s="695"/>
      <c r="D65" s="695"/>
      <c r="E65" s="696"/>
    </row>
    <row r="66" spans="1:5">
      <c r="A66" s="448" t="s">
        <v>451</v>
      </c>
      <c r="B66" s="653"/>
      <c r="C66" s="653"/>
      <c r="D66" s="653"/>
      <c r="E66" s="654"/>
    </row>
    <row r="67" spans="1:5">
      <c r="A67" s="527"/>
      <c r="B67" s="655"/>
      <c r="C67" s="655"/>
      <c r="D67" s="655"/>
      <c r="E67" s="656"/>
    </row>
    <row r="68" spans="1:5">
      <c r="A68" s="527"/>
      <c r="B68" s="655"/>
      <c r="C68" s="655"/>
      <c r="D68" s="655"/>
      <c r="E68" s="656"/>
    </row>
    <row r="69" spans="1:5">
      <c r="A69" s="527"/>
      <c r="B69" s="655"/>
      <c r="C69" s="655"/>
      <c r="D69" s="655"/>
      <c r="E69" s="656"/>
    </row>
    <row r="70" spans="1:5" ht="15.75" thickBot="1">
      <c r="A70" s="527"/>
      <c r="B70" s="655"/>
      <c r="C70" s="655"/>
      <c r="D70" s="655"/>
      <c r="E70" s="656"/>
    </row>
    <row r="71" spans="1:5">
      <c r="A71" s="448" t="s">
        <v>452</v>
      </c>
      <c r="B71" s="653"/>
      <c r="C71" s="653"/>
      <c r="D71" s="653"/>
      <c r="E71" s="654"/>
    </row>
    <row r="72" spans="1:5">
      <c r="A72" s="527"/>
      <c r="B72" s="655"/>
      <c r="C72" s="655"/>
      <c r="D72" s="655"/>
      <c r="E72" s="656"/>
    </row>
    <row r="73" spans="1:5">
      <c r="A73" s="527"/>
      <c r="B73" s="655"/>
      <c r="C73" s="655"/>
      <c r="D73" s="655"/>
      <c r="E73" s="656"/>
    </row>
    <row r="74" spans="1:5">
      <c r="A74" s="527"/>
      <c r="B74" s="655"/>
      <c r="C74" s="655"/>
      <c r="D74" s="655"/>
      <c r="E74" s="656"/>
    </row>
    <row r="75" spans="1:5">
      <c r="A75" s="527"/>
      <c r="B75" s="655"/>
      <c r="C75" s="655"/>
      <c r="D75" s="655"/>
      <c r="E75" s="656"/>
    </row>
    <row r="76" spans="1:5" ht="15.75" customHeight="1">
      <c r="A76" s="552" t="s">
        <v>504</v>
      </c>
      <c r="B76" s="553"/>
      <c r="C76" s="553"/>
      <c r="D76" s="553"/>
      <c r="E76" s="554"/>
    </row>
    <row r="77" spans="1:5" ht="15.75" customHeight="1">
      <c r="A77" s="555"/>
      <c r="B77" s="556"/>
      <c r="C77" s="556"/>
      <c r="D77" s="556"/>
      <c r="E77" s="557"/>
    </row>
    <row r="78" spans="1:5" ht="15.75" customHeight="1">
      <c r="A78" s="555"/>
      <c r="B78" s="556"/>
      <c r="C78" s="556"/>
      <c r="D78" s="556"/>
      <c r="E78" s="557"/>
    </row>
    <row r="79" spans="1:5" ht="15.75" customHeight="1">
      <c r="A79" s="558"/>
      <c r="B79" s="559"/>
      <c r="C79" s="559"/>
      <c r="D79" s="559"/>
      <c r="E79" s="560"/>
    </row>
  </sheetData>
  <sheetProtection sheet="1" formatCells="0" formatColumns="0" formatRows="0" insertColumns="0" insertRows="0" insertHyperlinks="0" deleteColumns="0" deleteRows="0" sort="0" autoFilter="0" pivotTables="0"/>
  <mergeCells count="20">
    <mergeCell ref="A13:E13"/>
    <mergeCell ref="A14:E14"/>
    <mergeCell ref="A8:E8"/>
    <mergeCell ref="A9:E9"/>
    <mergeCell ref="A10:E10"/>
    <mergeCell ref="A11:E11"/>
    <mergeCell ref="A12:E12"/>
    <mergeCell ref="A1:E1"/>
    <mergeCell ref="A7:E7"/>
    <mergeCell ref="A2:E2"/>
    <mergeCell ref="A3:E3"/>
    <mergeCell ref="A4:E4"/>
    <mergeCell ref="A5:E5"/>
    <mergeCell ref="A6:E6"/>
    <mergeCell ref="A15:E15"/>
    <mergeCell ref="A25:E46"/>
    <mergeCell ref="A47:E65"/>
    <mergeCell ref="A66:E70"/>
    <mergeCell ref="A76:E79"/>
    <mergeCell ref="A71:E75"/>
  </mergeCells>
  <pageMargins left="0.7" right="0.7" top="0.75" bottom="0.75" header="0.3" footer="0.3"/>
  <ignoredErrors>
    <ignoredError sqref="B22:E22" formulaRange="1"/>
  </ignoredErrors>
  <drawing r:id="rId1"/>
</worksheet>
</file>

<file path=xl/worksheets/sheet13.xml><?xml version="1.0" encoding="utf-8"?>
<worksheet xmlns="http://schemas.openxmlformats.org/spreadsheetml/2006/main" xmlns:r="http://schemas.openxmlformats.org/officeDocument/2006/relationships">
  <dimension ref="A1:I104"/>
  <sheetViews>
    <sheetView workbookViewId="0">
      <selection activeCell="A15" sqref="A15:I15"/>
    </sheetView>
  </sheetViews>
  <sheetFormatPr baseColWidth="10" defaultRowHeight="15"/>
  <cols>
    <col min="1" max="1" width="15.140625" customWidth="1"/>
    <col min="2" max="2" width="16" customWidth="1"/>
    <col min="3" max="3" width="15.7109375" customWidth="1"/>
    <col min="4" max="4" width="16.28515625" customWidth="1"/>
    <col min="5" max="5" width="14.85546875" customWidth="1"/>
    <col min="6" max="6" width="13.42578125" customWidth="1"/>
    <col min="7" max="7" width="16.140625" customWidth="1"/>
    <col min="8" max="8" width="14.140625" customWidth="1"/>
    <col min="9" max="9" width="13.5703125" customWidth="1"/>
  </cols>
  <sheetData>
    <row r="1" spans="1:9">
      <c r="A1" s="482" t="s">
        <v>172</v>
      </c>
      <c r="B1" s="483"/>
      <c r="C1" s="483"/>
      <c r="D1" s="483"/>
      <c r="E1" s="483"/>
      <c r="F1" s="483"/>
      <c r="G1" s="483"/>
      <c r="H1" s="483"/>
      <c r="I1" s="484"/>
    </row>
    <row r="2" spans="1:9" ht="15.75" thickBot="1">
      <c r="A2" s="624"/>
      <c r="B2" s="625"/>
      <c r="C2" s="625"/>
      <c r="D2" s="625"/>
      <c r="E2" s="625"/>
      <c r="F2" s="625"/>
      <c r="G2" s="625"/>
      <c r="H2" s="625"/>
      <c r="I2" s="626"/>
    </row>
    <row r="3" spans="1:9" ht="15.75" thickBot="1">
      <c r="A3" s="491" t="s">
        <v>52</v>
      </c>
      <c r="B3" s="492"/>
      <c r="C3" s="492"/>
      <c r="D3" s="492"/>
      <c r="E3" s="492"/>
      <c r="F3" s="492"/>
      <c r="G3" s="492"/>
      <c r="H3" s="492"/>
      <c r="I3" s="493"/>
    </row>
    <row r="4" spans="1:9" ht="15.75" thickBot="1">
      <c r="A4" s="539"/>
      <c r="B4" s="540"/>
      <c r="C4" s="540"/>
      <c r="D4" s="540"/>
      <c r="E4" s="540"/>
      <c r="F4" s="540"/>
      <c r="G4" s="540"/>
      <c r="H4" s="540"/>
      <c r="I4" s="541"/>
    </row>
    <row r="5" spans="1:9" ht="31.5" customHeight="1" thickBot="1">
      <c r="A5" s="497" t="s">
        <v>173</v>
      </c>
      <c r="B5" s="498"/>
      <c r="C5" s="498"/>
      <c r="D5" s="498"/>
      <c r="E5" s="498"/>
      <c r="F5" s="498"/>
      <c r="G5" s="498"/>
      <c r="H5" s="498"/>
      <c r="I5" s="499"/>
    </row>
    <row r="6" spans="1:9" ht="15.75" thickBot="1">
      <c r="A6" s="627"/>
      <c r="B6" s="628"/>
      <c r="C6" s="628"/>
      <c r="D6" s="628"/>
      <c r="E6" s="628"/>
      <c r="F6" s="628"/>
      <c r="G6" s="628"/>
      <c r="H6" s="628"/>
      <c r="I6" s="629"/>
    </row>
    <row r="7" spans="1:9">
      <c r="A7" s="521" t="s">
        <v>38</v>
      </c>
      <c r="B7" s="522"/>
      <c r="C7" s="522"/>
      <c r="D7" s="522"/>
      <c r="E7" s="522"/>
      <c r="F7" s="522"/>
      <c r="G7" s="522"/>
      <c r="H7" s="522"/>
      <c r="I7" s="523"/>
    </row>
    <row r="8" spans="1:9" ht="69" customHeight="1" thickBot="1">
      <c r="A8" s="509" t="s">
        <v>174</v>
      </c>
      <c r="B8" s="510"/>
      <c r="C8" s="510"/>
      <c r="D8" s="510"/>
      <c r="E8" s="510"/>
      <c r="F8" s="510"/>
      <c r="G8" s="510"/>
      <c r="H8" s="510"/>
      <c r="I8" s="511"/>
    </row>
    <row r="9" spans="1:9" ht="15.75" thickBot="1">
      <c r="A9" s="588"/>
      <c r="B9" s="589"/>
      <c r="C9" s="589"/>
      <c r="D9" s="589"/>
      <c r="E9" s="589"/>
      <c r="F9" s="589"/>
      <c r="G9" s="589"/>
      <c r="H9" s="589"/>
      <c r="I9" s="590"/>
    </row>
    <row r="10" spans="1:9" ht="15.75" thickBot="1">
      <c r="A10" s="545" t="s">
        <v>175</v>
      </c>
      <c r="B10" s="546"/>
      <c r="C10" s="546"/>
      <c r="D10" s="546"/>
      <c r="E10" s="546"/>
      <c r="F10" s="546"/>
      <c r="G10" s="546"/>
      <c r="H10" s="546"/>
      <c r="I10" s="623"/>
    </row>
    <row r="11" spans="1:9" ht="15.75" thickBot="1">
      <c r="A11" s="606"/>
      <c r="B11" s="607"/>
      <c r="C11" s="607"/>
      <c r="D11" s="607"/>
      <c r="E11" s="607"/>
      <c r="F11" s="607"/>
      <c r="G11" s="607"/>
      <c r="H11" s="607"/>
      <c r="I11" s="608"/>
    </row>
    <row r="12" spans="1:9">
      <c r="A12" s="521" t="s">
        <v>41</v>
      </c>
      <c r="B12" s="522"/>
      <c r="C12" s="522"/>
      <c r="D12" s="522"/>
      <c r="E12" s="522"/>
      <c r="F12" s="522"/>
      <c r="G12" s="522"/>
      <c r="H12" s="522"/>
      <c r="I12" s="523"/>
    </row>
    <row r="13" spans="1:9">
      <c r="A13" s="463" t="s">
        <v>176</v>
      </c>
      <c r="B13" s="464"/>
      <c r="C13" s="464"/>
      <c r="D13" s="464"/>
      <c r="E13" s="464"/>
      <c r="F13" s="464"/>
      <c r="G13" s="464"/>
      <c r="H13" s="464"/>
      <c r="I13" s="465"/>
    </row>
    <row r="14" spans="1:9" ht="15.75" thickBot="1">
      <c r="A14" s="609" t="s">
        <v>66</v>
      </c>
      <c r="B14" s="610"/>
      <c r="C14" s="610"/>
      <c r="D14" s="610"/>
      <c r="E14" s="610"/>
      <c r="F14" s="610"/>
      <c r="G14" s="610"/>
      <c r="H14" s="610"/>
      <c r="I14" s="611"/>
    </row>
    <row r="15" spans="1:9">
      <c r="A15" s="588"/>
      <c r="B15" s="589"/>
      <c r="C15" s="589"/>
      <c r="D15" s="589"/>
      <c r="E15" s="589"/>
      <c r="F15" s="589"/>
      <c r="G15" s="589"/>
      <c r="H15" s="589"/>
      <c r="I15" s="590"/>
    </row>
    <row r="16" spans="1:9" ht="15.75" thickBot="1">
      <c r="A16" s="751" t="s">
        <v>44</v>
      </c>
      <c r="B16" s="752"/>
      <c r="C16" s="752"/>
      <c r="D16" s="752"/>
      <c r="E16" s="752"/>
      <c r="F16" s="752"/>
      <c r="G16" s="752"/>
      <c r="H16" s="752"/>
      <c r="I16" s="753"/>
    </row>
    <row r="17" spans="1:9">
      <c r="A17" s="69"/>
      <c r="B17" s="70">
        <v>2003</v>
      </c>
      <c r="C17" s="70">
        <v>2004</v>
      </c>
      <c r="D17" s="70">
        <v>2005</v>
      </c>
      <c r="E17" s="70">
        <v>2006</v>
      </c>
      <c r="F17" s="70">
        <v>2007</v>
      </c>
      <c r="G17" s="70">
        <v>2008</v>
      </c>
      <c r="H17" s="71">
        <v>2009</v>
      </c>
      <c r="I17" s="71">
        <v>2010</v>
      </c>
    </row>
    <row r="18" spans="1:9">
      <c r="A18" s="72" t="s">
        <v>177</v>
      </c>
      <c r="B18" s="9"/>
      <c r="C18" s="9"/>
      <c r="D18" s="9"/>
      <c r="E18" s="9"/>
      <c r="F18" s="9"/>
      <c r="G18" s="9"/>
      <c r="H18" s="9"/>
      <c r="I18" s="9"/>
    </row>
    <row r="19" spans="1:9">
      <c r="A19" s="72" t="s">
        <v>178</v>
      </c>
      <c r="B19" s="9"/>
      <c r="C19" s="9"/>
      <c r="D19" s="9"/>
      <c r="E19" s="9"/>
      <c r="F19" s="9"/>
      <c r="G19" s="9"/>
      <c r="H19" s="9"/>
      <c r="I19" s="9"/>
    </row>
    <row r="20" spans="1:9">
      <c r="A20" s="72" t="s">
        <v>179</v>
      </c>
      <c r="B20" s="9"/>
      <c r="C20" s="9"/>
      <c r="D20" s="9"/>
      <c r="E20" s="9"/>
      <c r="F20" s="9"/>
      <c r="G20" s="9"/>
      <c r="H20" s="9"/>
      <c r="I20" s="9"/>
    </row>
    <row r="21" spans="1:9">
      <c r="A21" s="72" t="s">
        <v>180</v>
      </c>
      <c r="B21" s="9"/>
      <c r="C21" s="9"/>
      <c r="D21" s="9"/>
      <c r="E21" s="9"/>
      <c r="F21" s="9"/>
      <c r="G21" s="9"/>
      <c r="H21" s="9"/>
      <c r="I21" s="9"/>
    </row>
    <row r="22" spans="1:9">
      <c r="A22" s="73" t="s">
        <v>181</v>
      </c>
      <c r="B22" s="9"/>
      <c r="C22" s="9"/>
      <c r="D22" s="9"/>
      <c r="E22" s="9"/>
      <c r="F22" s="9"/>
      <c r="G22" s="9"/>
      <c r="H22" s="9"/>
      <c r="I22" s="9"/>
    </row>
    <row r="23" spans="1:9">
      <c r="A23" s="74" t="s">
        <v>182</v>
      </c>
      <c r="B23" s="9"/>
      <c r="C23" s="9"/>
      <c r="D23" s="9"/>
      <c r="E23" s="9"/>
      <c r="F23" s="9"/>
      <c r="G23" s="9"/>
      <c r="H23" s="9"/>
      <c r="I23" s="9"/>
    </row>
    <row r="24" spans="1:9">
      <c r="A24" s="74" t="s">
        <v>183</v>
      </c>
      <c r="B24" s="9"/>
      <c r="C24" s="9"/>
      <c r="D24" s="9"/>
      <c r="E24" s="9"/>
      <c r="F24" s="9"/>
      <c r="G24" s="9"/>
      <c r="H24" s="9"/>
      <c r="I24" s="9"/>
    </row>
    <row r="25" spans="1:9">
      <c r="A25" s="74" t="s">
        <v>184</v>
      </c>
      <c r="B25" s="9"/>
      <c r="C25" s="9"/>
      <c r="D25" s="9"/>
      <c r="E25" s="9"/>
      <c r="F25" s="9"/>
      <c r="G25" s="9"/>
      <c r="H25" s="9"/>
      <c r="I25" s="9"/>
    </row>
    <row r="26" spans="1:9">
      <c r="A26" s="74" t="s">
        <v>185</v>
      </c>
      <c r="B26" s="9"/>
      <c r="C26" s="9"/>
      <c r="D26" s="9"/>
      <c r="E26" s="9"/>
      <c r="F26" s="9"/>
      <c r="G26" s="9"/>
      <c r="H26" s="9"/>
      <c r="I26" s="9"/>
    </row>
    <row r="27" spans="1:9">
      <c r="A27" s="73" t="s">
        <v>186</v>
      </c>
      <c r="B27" s="9"/>
      <c r="C27" s="9"/>
      <c r="D27" s="9"/>
      <c r="E27" s="9"/>
      <c r="F27" s="9"/>
      <c r="G27" s="9"/>
      <c r="H27" s="9"/>
      <c r="I27" s="9"/>
    </row>
    <row r="28" spans="1:9">
      <c r="A28" s="73" t="s">
        <v>187</v>
      </c>
      <c r="B28" s="9"/>
      <c r="C28" s="9"/>
      <c r="D28" s="9"/>
      <c r="E28" s="9"/>
      <c r="F28" s="9"/>
      <c r="G28" s="9"/>
      <c r="H28" s="9"/>
      <c r="I28" s="9"/>
    </row>
    <row r="29" spans="1:9">
      <c r="A29" s="72" t="s">
        <v>188</v>
      </c>
      <c r="B29" s="9"/>
      <c r="C29" s="9"/>
      <c r="D29" s="9"/>
      <c r="E29" s="9"/>
      <c r="F29" s="9"/>
      <c r="G29" s="9"/>
      <c r="H29" s="9"/>
      <c r="I29" s="9"/>
    </row>
    <row r="30" spans="1:9">
      <c r="A30" s="75" t="s">
        <v>189</v>
      </c>
      <c r="B30" s="339">
        <v>71.8</v>
      </c>
      <c r="C30" s="339">
        <v>71.7</v>
      </c>
      <c r="D30" s="339">
        <v>71.8</v>
      </c>
      <c r="E30" s="339">
        <v>76.599999999999994</v>
      </c>
      <c r="F30" s="339">
        <v>79.7</v>
      </c>
      <c r="G30" s="339">
        <v>77.400000000000006</v>
      </c>
      <c r="H30" s="339">
        <v>69.3</v>
      </c>
      <c r="I30" s="339">
        <v>69.599999999999994</v>
      </c>
    </row>
    <row r="31" spans="1:9">
      <c r="A31" s="754"/>
      <c r="B31" s="755"/>
      <c r="C31" s="755"/>
      <c r="D31" s="755"/>
      <c r="E31" s="755"/>
      <c r="F31" s="755"/>
      <c r="G31" s="755"/>
      <c r="H31" s="755"/>
      <c r="I31" s="756"/>
    </row>
    <row r="32" spans="1:9">
      <c r="A32" s="757"/>
      <c r="B32" s="758"/>
      <c r="C32" s="758"/>
      <c r="D32" s="758"/>
      <c r="E32" s="758"/>
      <c r="F32" s="758"/>
      <c r="G32" s="758"/>
      <c r="H32" s="758"/>
      <c r="I32" s="759"/>
    </row>
    <row r="33" spans="1:9">
      <c r="A33" s="760"/>
      <c r="B33" s="761"/>
      <c r="C33" s="761"/>
      <c r="D33" s="761"/>
      <c r="E33" s="761"/>
      <c r="F33" s="761"/>
      <c r="G33" s="761"/>
      <c r="H33" s="761"/>
      <c r="I33" s="762"/>
    </row>
    <row r="34" spans="1:9">
      <c r="A34" s="61"/>
      <c r="B34" s="4">
        <v>2003</v>
      </c>
      <c r="C34" s="4">
        <v>2004</v>
      </c>
      <c r="D34" s="4">
        <v>2005</v>
      </c>
      <c r="E34" s="4">
        <v>2006</v>
      </c>
      <c r="F34" s="4">
        <v>2007</v>
      </c>
      <c r="G34" s="4">
        <v>2008</v>
      </c>
      <c r="H34" s="5">
        <v>2009</v>
      </c>
      <c r="I34" s="5">
        <v>2010</v>
      </c>
    </row>
    <row r="35" spans="1:9">
      <c r="A35" s="72" t="s">
        <v>177</v>
      </c>
      <c r="B35" s="7">
        <f t="shared" ref="B35:I46" si="0">B18/B$30*100</f>
        <v>0</v>
      </c>
      <c r="C35" s="7">
        <f t="shared" si="0"/>
        <v>0</v>
      </c>
      <c r="D35" s="7">
        <f t="shared" si="0"/>
        <v>0</v>
      </c>
      <c r="E35" s="7">
        <f t="shared" si="0"/>
        <v>0</v>
      </c>
      <c r="F35" s="7">
        <f t="shared" si="0"/>
        <v>0</v>
      </c>
      <c r="G35" s="7">
        <f t="shared" si="0"/>
        <v>0</v>
      </c>
      <c r="H35" s="7">
        <f t="shared" si="0"/>
        <v>0</v>
      </c>
      <c r="I35" s="76">
        <f t="shared" si="0"/>
        <v>0</v>
      </c>
    </row>
    <row r="36" spans="1:9">
      <c r="A36" s="72" t="s">
        <v>178</v>
      </c>
      <c r="B36" s="7">
        <f t="shared" si="0"/>
        <v>0</v>
      </c>
      <c r="C36" s="7">
        <f t="shared" si="0"/>
        <v>0</v>
      </c>
      <c r="D36" s="7">
        <f t="shared" si="0"/>
        <v>0</v>
      </c>
      <c r="E36" s="7">
        <f t="shared" si="0"/>
        <v>0</v>
      </c>
      <c r="F36" s="7">
        <f t="shared" si="0"/>
        <v>0</v>
      </c>
      <c r="G36" s="7">
        <f t="shared" si="0"/>
        <v>0</v>
      </c>
      <c r="H36" s="7">
        <f t="shared" si="0"/>
        <v>0</v>
      </c>
      <c r="I36" s="76">
        <f t="shared" si="0"/>
        <v>0</v>
      </c>
    </row>
    <row r="37" spans="1:9">
      <c r="A37" s="72" t="s">
        <v>179</v>
      </c>
      <c r="B37" s="7">
        <f t="shared" si="0"/>
        <v>0</v>
      </c>
      <c r="C37" s="7">
        <f t="shared" si="0"/>
        <v>0</v>
      </c>
      <c r="D37" s="7">
        <f t="shared" si="0"/>
        <v>0</v>
      </c>
      <c r="E37" s="7">
        <f t="shared" si="0"/>
        <v>0</v>
      </c>
      <c r="F37" s="7">
        <f t="shared" si="0"/>
        <v>0</v>
      </c>
      <c r="G37" s="7">
        <f t="shared" si="0"/>
        <v>0</v>
      </c>
      <c r="H37" s="7">
        <f t="shared" si="0"/>
        <v>0</v>
      </c>
      <c r="I37" s="76">
        <f t="shared" si="0"/>
        <v>0</v>
      </c>
    </row>
    <row r="38" spans="1:9">
      <c r="A38" s="72" t="s">
        <v>180</v>
      </c>
      <c r="B38" s="7">
        <f t="shared" si="0"/>
        <v>0</v>
      </c>
      <c r="C38" s="7">
        <f t="shared" si="0"/>
        <v>0</v>
      </c>
      <c r="D38" s="7">
        <f t="shared" si="0"/>
        <v>0</v>
      </c>
      <c r="E38" s="7">
        <f t="shared" si="0"/>
        <v>0</v>
      </c>
      <c r="F38" s="7">
        <f t="shared" si="0"/>
        <v>0</v>
      </c>
      <c r="G38" s="7">
        <f t="shared" si="0"/>
        <v>0</v>
      </c>
      <c r="H38" s="7">
        <f t="shared" si="0"/>
        <v>0</v>
      </c>
      <c r="I38" s="76">
        <f t="shared" si="0"/>
        <v>0</v>
      </c>
    </row>
    <row r="39" spans="1:9">
      <c r="A39" s="73" t="s">
        <v>181</v>
      </c>
      <c r="B39" s="7">
        <f t="shared" si="0"/>
        <v>0</v>
      </c>
      <c r="C39" s="7">
        <f t="shared" si="0"/>
        <v>0</v>
      </c>
      <c r="D39" s="7">
        <f t="shared" si="0"/>
        <v>0</v>
      </c>
      <c r="E39" s="7">
        <f t="shared" si="0"/>
        <v>0</v>
      </c>
      <c r="F39" s="7">
        <f t="shared" si="0"/>
        <v>0</v>
      </c>
      <c r="G39" s="7">
        <f t="shared" si="0"/>
        <v>0</v>
      </c>
      <c r="H39" s="7">
        <f t="shared" si="0"/>
        <v>0</v>
      </c>
      <c r="I39" s="76">
        <f t="shared" si="0"/>
        <v>0</v>
      </c>
    </row>
    <row r="40" spans="1:9">
      <c r="A40" s="74" t="s">
        <v>182</v>
      </c>
      <c r="B40" s="7">
        <f t="shared" si="0"/>
        <v>0</v>
      </c>
      <c r="C40" s="7">
        <f t="shared" si="0"/>
        <v>0</v>
      </c>
      <c r="D40" s="7">
        <f t="shared" si="0"/>
        <v>0</v>
      </c>
      <c r="E40" s="7">
        <f t="shared" si="0"/>
        <v>0</v>
      </c>
      <c r="F40" s="7">
        <f t="shared" si="0"/>
        <v>0</v>
      </c>
      <c r="G40" s="7">
        <f t="shared" si="0"/>
        <v>0</v>
      </c>
      <c r="H40" s="7">
        <f t="shared" si="0"/>
        <v>0</v>
      </c>
      <c r="I40" s="76">
        <f t="shared" si="0"/>
        <v>0</v>
      </c>
    </row>
    <row r="41" spans="1:9">
      <c r="A41" s="74" t="s">
        <v>183</v>
      </c>
      <c r="B41" s="7">
        <f t="shared" si="0"/>
        <v>0</v>
      </c>
      <c r="C41" s="7">
        <f t="shared" si="0"/>
        <v>0</v>
      </c>
      <c r="D41" s="7">
        <f t="shared" si="0"/>
        <v>0</v>
      </c>
      <c r="E41" s="7">
        <f t="shared" si="0"/>
        <v>0</v>
      </c>
      <c r="F41" s="7">
        <f t="shared" si="0"/>
        <v>0</v>
      </c>
      <c r="G41" s="7">
        <f t="shared" si="0"/>
        <v>0</v>
      </c>
      <c r="H41" s="7">
        <f t="shared" si="0"/>
        <v>0</v>
      </c>
      <c r="I41" s="76">
        <f t="shared" si="0"/>
        <v>0</v>
      </c>
    </row>
    <row r="42" spans="1:9">
      <c r="A42" s="74" t="s">
        <v>184</v>
      </c>
      <c r="B42" s="7">
        <f t="shared" si="0"/>
        <v>0</v>
      </c>
      <c r="C42" s="7">
        <f t="shared" si="0"/>
        <v>0</v>
      </c>
      <c r="D42" s="7">
        <f t="shared" si="0"/>
        <v>0</v>
      </c>
      <c r="E42" s="7">
        <f t="shared" si="0"/>
        <v>0</v>
      </c>
      <c r="F42" s="7">
        <f t="shared" si="0"/>
        <v>0</v>
      </c>
      <c r="G42" s="7">
        <f t="shared" si="0"/>
        <v>0</v>
      </c>
      <c r="H42" s="7">
        <f t="shared" si="0"/>
        <v>0</v>
      </c>
      <c r="I42" s="76">
        <f t="shared" si="0"/>
        <v>0</v>
      </c>
    </row>
    <row r="43" spans="1:9">
      <c r="A43" s="74" t="s">
        <v>185</v>
      </c>
      <c r="B43" s="7">
        <f t="shared" si="0"/>
        <v>0</v>
      </c>
      <c r="C43" s="7">
        <f t="shared" si="0"/>
        <v>0</v>
      </c>
      <c r="D43" s="7">
        <f t="shared" si="0"/>
        <v>0</v>
      </c>
      <c r="E43" s="7">
        <f t="shared" si="0"/>
        <v>0</v>
      </c>
      <c r="F43" s="7">
        <f t="shared" si="0"/>
        <v>0</v>
      </c>
      <c r="G43" s="7">
        <f t="shared" si="0"/>
        <v>0</v>
      </c>
      <c r="H43" s="7">
        <f t="shared" si="0"/>
        <v>0</v>
      </c>
      <c r="I43" s="76">
        <f t="shared" si="0"/>
        <v>0</v>
      </c>
    </row>
    <row r="44" spans="1:9">
      <c r="A44" s="73" t="s">
        <v>186</v>
      </c>
      <c r="B44" s="7">
        <f t="shared" si="0"/>
        <v>0</v>
      </c>
      <c r="C44" s="7">
        <f t="shared" si="0"/>
        <v>0</v>
      </c>
      <c r="D44" s="7">
        <f t="shared" si="0"/>
        <v>0</v>
      </c>
      <c r="E44" s="7">
        <f t="shared" si="0"/>
        <v>0</v>
      </c>
      <c r="F44" s="7">
        <f t="shared" si="0"/>
        <v>0</v>
      </c>
      <c r="G44" s="7">
        <f t="shared" si="0"/>
        <v>0</v>
      </c>
      <c r="H44" s="7">
        <f t="shared" si="0"/>
        <v>0</v>
      </c>
      <c r="I44" s="76">
        <f t="shared" si="0"/>
        <v>0</v>
      </c>
    </row>
    <row r="45" spans="1:9">
      <c r="A45" s="73" t="s">
        <v>187</v>
      </c>
      <c r="B45" s="7">
        <f t="shared" si="0"/>
        <v>0</v>
      </c>
      <c r="C45" s="7">
        <f t="shared" si="0"/>
        <v>0</v>
      </c>
      <c r="D45" s="7">
        <f t="shared" si="0"/>
        <v>0</v>
      </c>
      <c r="E45" s="7">
        <f t="shared" si="0"/>
        <v>0</v>
      </c>
      <c r="F45" s="7">
        <f t="shared" si="0"/>
        <v>0</v>
      </c>
      <c r="G45" s="7">
        <f t="shared" si="0"/>
        <v>0</v>
      </c>
      <c r="H45" s="7">
        <f t="shared" si="0"/>
        <v>0</v>
      </c>
      <c r="I45" s="76">
        <f t="shared" si="0"/>
        <v>0</v>
      </c>
    </row>
    <row r="46" spans="1:9">
      <c r="A46" s="72" t="s">
        <v>188</v>
      </c>
      <c r="B46" s="7">
        <f t="shared" si="0"/>
        <v>0</v>
      </c>
      <c r="C46" s="7">
        <f t="shared" si="0"/>
        <v>0</v>
      </c>
      <c r="D46" s="7">
        <f t="shared" si="0"/>
        <v>0</v>
      </c>
      <c r="E46" s="7">
        <f t="shared" si="0"/>
        <v>0</v>
      </c>
      <c r="F46" s="7">
        <f t="shared" si="0"/>
        <v>0</v>
      </c>
      <c r="G46" s="7">
        <f t="shared" si="0"/>
        <v>0</v>
      </c>
      <c r="H46" s="7">
        <f t="shared" si="0"/>
        <v>0</v>
      </c>
      <c r="I46" s="76">
        <f t="shared" si="0"/>
        <v>0</v>
      </c>
    </row>
    <row r="47" spans="1:9" ht="15.75" thickBot="1">
      <c r="A47" s="77" t="s">
        <v>190</v>
      </c>
      <c r="B47" s="78">
        <f>AVERAGE(B35:B46)</f>
        <v>0</v>
      </c>
      <c r="C47" s="78">
        <f t="shared" ref="C47:I47" si="1">AVERAGE(C35:C46)</f>
        <v>0</v>
      </c>
      <c r="D47" s="78">
        <f t="shared" si="1"/>
        <v>0</v>
      </c>
      <c r="E47" s="78">
        <f t="shared" si="1"/>
        <v>0</v>
      </c>
      <c r="F47" s="78">
        <f t="shared" si="1"/>
        <v>0</v>
      </c>
      <c r="G47" s="78">
        <f t="shared" si="1"/>
        <v>0</v>
      </c>
      <c r="H47" s="78">
        <f t="shared" si="1"/>
        <v>0</v>
      </c>
      <c r="I47" s="79">
        <f t="shared" si="1"/>
        <v>0</v>
      </c>
    </row>
    <row r="48" spans="1:9" ht="15.75" thickBot="1">
      <c r="A48" s="606"/>
      <c r="B48" s="607"/>
      <c r="C48" s="607"/>
      <c r="D48" s="607"/>
      <c r="E48" s="607"/>
      <c r="F48" s="607"/>
      <c r="G48" s="607"/>
      <c r="H48" s="607"/>
      <c r="I48" s="608"/>
    </row>
    <row r="49" spans="1:9">
      <c r="A49" s="588"/>
      <c r="B49" s="589"/>
      <c r="C49" s="589"/>
      <c r="D49" s="589"/>
      <c r="E49" s="589"/>
      <c r="F49" s="589"/>
      <c r="G49" s="589"/>
      <c r="H49" s="589"/>
      <c r="I49" s="590"/>
    </row>
    <row r="50" spans="1:9">
      <c r="A50" s="457"/>
      <c r="B50" s="458"/>
      <c r="C50" s="458"/>
      <c r="D50" s="458"/>
      <c r="E50" s="458"/>
      <c r="F50" s="458"/>
      <c r="G50" s="458"/>
      <c r="H50" s="458"/>
      <c r="I50" s="459"/>
    </row>
    <row r="51" spans="1:9">
      <c r="A51" s="457"/>
      <c r="B51" s="458"/>
      <c r="C51" s="458"/>
      <c r="D51" s="458"/>
      <c r="E51" s="458"/>
      <c r="F51" s="458"/>
      <c r="G51" s="458"/>
      <c r="H51" s="458"/>
      <c r="I51" s="459"/>
    </row>
    <row r="52" spans="1:9">
      <c r="A52" s="457"/>
      <c r="B52" s="458"/>
      <c r="C52" s="458"/>
      <c r="D52" s="458"/>
      <c r="E52" s="458"/>
      <c r="F52" s="458"/>
      <c r="G52" s="458"/>
      <c r="H52" s="458"/>
      <c r="I52" s="459"/>
    </row>
    <row r="53" spans="1:9">
      <c r="A53" s="457"/>
      <c r="B53" s="458"/>
      <c r="C53" s="458"/>
      <c r="D53" s="458"/>
      <c r="E53" s="458"/>
      <c r="F53" s="458"/>
      <c r="G53" s="458"/>
      <c r="H53" s="458"/>
      <c r="I53" s="459"/>
    </row>
    <row r="54" spans="1:9">
      <c r="A54" s="457"/>
      <c r="B54" s="458"/>
      <c r="C54" s="458"/>
      <c r="D54" s="458"/>
      <c r="E54" s="458"/>
      <c r="F54" s="458"/>
      <c r="G54" s="458"/>
      <c r="H54" s="458"/>
      <c r="I54" s="459"/>
    </row>
    <row r="55" spans="1:9">
      <c r="A55" s="457"/>
      <c r="B55" s="458"/>
      <c r="C55" s="458"/>
      <c r="D55" s="458"/>
      <c r="E55" s="458"/>
      <c r="F55" s="458"/>
      <c r="G55" s="458"/>
      <c r="H55" s="458"/>
      <c r="I55" s="459"/>
    </row>
    <row r="56" spans="1:9">
      <c r="A56" s="457"/>
      <c r="B56" s="458"/>
      <c r="C56" s="458"/>
      <c r="D56" s="458"/>
      <c r="E56" s="458"/>
      <c r="F56" s="458"/>
      <c r="G56" s="458"/>
      <c r="H56" s="458"/>
      <c r="I56" s="459"/>
    </row>
    <row r="57" spans="1:9">
      <c r="A57" s="457"/>
      <c r="B57" s="458"/>
      <c r="C57" s="458"/>
      <c r="D57" s="458"/>
      <c r="E57" s="458"/>
      <c r="F57" s="458"/>
      <c r="G57" s="458"/>
      <c r="H57" s="458"/>
      <c r="I57" s="459"/>
    </row>
    <row r="58" spans="1:9">
      <c r="A58" s="457"/>
      <c r="B58" s="458"/>
      <c r="C58" s="458"/>
      <c r="D58" s="458"/>
      <c r="E58" s="458"/>
      <c r="F58" s="458"/>
      <c r="G58" s="458"/>
      <c r="H58" s="458"/>
      <c r="I58" s="459"/>
    </row>
    <row r="59" spans="1:9">
      <c r="A59" s="457"/>
      <c r="B59" s="458"/>
      <c r="C59" s="458"/>
      <c r="D59" s="458"/>
      <c r="E59" s="458"/>
      <c r="F59" s="458"/>
      <c r="G59" s="458"/>
      <c r="H59" s="458"/>
      <c r="I59" s="459"/>
    </row>
    <row r="60" spans="1:9">
      <c r="A60" s="457"/>
      <c r="B60" s="458"/>
      <c r="C60" s="458"/>
      <c r="D60" s="458"/>
      <c r="E60" s="458"/>
      <c r="F60" s="458"/>
      <c r="G60" s="458"/>
      <c r="H60" s="458"/>
      <c r="I60" s="459"/>
    </row>
    <row r="61" spans="1:9">
      <c r="A61" s="457"/>
      <c r="B61" s="458"/>
      <c r="C61" s="458"/>
      <c r="D61" s="458"/>
      <c r="E61" s="458"/>
      <c r="F61" s="458"/>
      <c r="G61" s="458"/>
      <c r="H61" s="458"/>
      <c r="I61" s="459"/>
    </row>
    <row r="62" spans="1:9">
      <c r="A62" s="457"/>
      <c r="B62" s="458"/>
      <c r="C62" s="458"/>
      <c r="D62" s="458"/>
      <c r="E62" s="458"/>
      <c r="F62" s="458"/>
      <c r="G62" s="458"/>
      <c r="H62" s="458"/>
      <c r="I62" s="459"/>
    </row>
    <row r="63" spans="1:9">
      <c r="A63" s="457"/>
      <c r="B63" s="458"/>
      <c r="C63" s="458"/>
      <c r="D63" s="458"/>
      <c r="E63" s="458"/>
      <c r="F63" s="458"/>
      <c r="G63" s="458"/>
      <c r="H63" s="458"/>
      <c r="I63" s="459"/>
    </row>
    <row r="64" spans="1:9">
      <c r="A64" s="457"/>
      <c r="B64" s="458"/>
      <c r="C64" s="458"/>
      <c r="D64" s="458"/>
      <c r="E64" s="458"/>
      <c r="F64" s="458"/>
      <c r="G64" s="458"/>
      <c r="H64" s="458"/>
      <c r="I64" s="459"/>
    </row>
    <row r="65" spans="1:9">
      <c r="A65" s="457"/>
      <c r="B65" s="458"/>
      <c r="C65" s="458"/>
      <c r="D65" s="458"/>
      <c r="E65" s="458"/>
      <c r="F65" s="458"/>
      <c r="G65" s="458"/>
      <c r="H65" s="458"/>
      <c r="I65" s="459"/>
    </row>
    <row r="66" spans="1:9">
      <c r="A66" s="457"/>
      <c r="B66" s="458"/>
      <c r="C66" s="458"/>
      <c r="D66" s="458"/>
      <c r="E66" s="458"/>
      <c r="F66" s="458"/>
      <c r="G66" s="458"/>
      <c r="H66" s="458"/>
      <c r="I66" s="459"/>
    </row>
    <row r="67" spans="1:9">
      <c r="A67" s="457"/>
      <c r="B67" s="458"/>
      <c r="C67" s="458"/>
      <c r="D67" s="458"/>
      <c r="E67" s="458"/>
      <c r="F67" s="458"/>
      <c r="G67" s="458"/>
      <c r="H67" s="458"/>
      <c r="I67" s="459"/>
    </row>
    <row r="68" spans="1:9">
      <c r="A68" s="457"/>
      <c r="B68" s="458"/>
      <c r="C68" s="458"/>
      <c r="D68" s="458"/>
      <c r="E68" s="458"/>
      <c r="F68" s="458"/>
      <c r="G68" s="458"/>
      <c r="H68" s="458"/>
      <c r="I68" s="459"/>
    </row>
    <row r="69" spans="1:9">
      <c r="A69" s="457"/>
      <c r="B69" s="458"/>
      <c r="C69" s="458"/>
      <c r="D69" s="458"/>
      <c r="E69" s="458"/>
      <c r="F69" s="458"/>
      <c r="G69" s="458"/>
      <c r="H69" s="458"/>
      <c r="I69" s="459"/>
    </row>
    <row r="70" spans="1:9">
      <c r="A70" s="457"/>
      <c r="B70" s="458"/>
      <c r="C70" s="458"/>
      <c r="D70" s="458"/>
      <c r="E70" s="458"/>
      <c r="F70" s="458"/>
      <c r="G70" s="458"/>
      <c r="H70" s="458"/>
      <c r="I70" s="459"/>
    </row>
    <row r="71" spans="1:9">
      <c r="A71" s="457"/>
      <c r="B71" s="458"/>
      <c r="C71" s="458"/>
      <c r="D71" s="458"/>
      <c r="E71" s="458"/>
      <c r="F71" s="458"/>
      <c r="G71" s="458"/>
      <c r="H71" s="458"/>
      <c r="I71" s="459"/>
    </row>
    <row r="72" spans="1:9">
      <c r="A72" s="457"/>
      <c r="B72" s="458"/>
      <c r="C72" s="458"/>
      <c r="D72" s="458"/>
      <c r="E72" s="458"/>
      <c r="F72" s="458"/>
      <c r="G72" s="458"/>
      <c r="H72" s="458"/>
      <c r="I72" s="459"/>
    </row>
    <row r="73" spans="1:9">
      <c r="A73" s="457"/>
      <c r="B73" s="458"/>
      <c r="C73" s="458"/>
      <c r="D73" s="458"/>
      <c r="E73" s="458"/>
      <c r="F73" s="458"/>
      <c r="G73" s="458"/>
      <c r="H73" s="458"/>
      <c r="I73" s="459"/>
    </row>
    <row r="74" spans="1:9">
      <c r="A74" s="457"/>
      <c r="B74" s="458"/>
      <c r="C74" s="458"/>
      <c r="D74" s="458"/>
      <c r="E74" s="458"/>
      <c r="F74" s="458"/>
      <c r="G74" s="458"/>
      <c r="H74" s="458"/>
      <c r="I74" s="459"/>
    </row>
    <row r="75" spans="1:9">
      <c r="A75" s="457"/>
      <c r="B75" s="458"/>
      <c r="C75" s="458"/>
      <c r="D75" s="458"/>
      <c r="E75" s="458"/>
      <c r="F75" s="458"/>
      <c r="G75" s="458"/>
      <c r="H75" s="458"/>
      <c r="I75" s="459"/>
    </row>
    <row r="76" spans="1:9">
      <c r="A76" s="457"/>
      <c r="B76" s="458"/>
      <c r="C76" s="458"/>
      <c r="D76" s="458"/>
      <c r="E76" s="458"/>
      <c r="F76" s="458"/>
      <c r="G76" s="458"/>
      <c r="H76" s="458"/>
      <c r="I76" s="459"/>
    </row>
    <row r="77" spans="1:9">
      <c r="A77" s="457"/>
      <c r="B77" s="458"/>
      <c r="C77" s="458"/>
      <c r="D77" s="458"/>
      <c r="E77" s="458"/>
      <c r="F77" s="458"/>
      <c r="G77" s="458"/>
      <c r="H77" s="458"/>
      <c r="I77" s="459"/>
    </row>
    <row r="78" spans="1:9">
      <c r="A78" s="457"/>
      <c r="B78" s="458"/>
      <c r="C78" s="458"/>
      <c r="D78" s="458"/>
      <c r="E78" s="458"/>
      <c r="F78" s="458"/>
      <c r="G78" s="458"/>
      <c r="H78" s="458"/>
      <c r="I78" s="459"/>
    </row>
    <row r="79" spans="1:9">
      <c r="A79" s="457"/>
      <c r="B79" s="458"/>
      <c r="C79" s="458"/>
      <c r="D79" s="458"/>
      <c r="E79" s="458"/>
      <c r="F79" s="458"/>
      <c r="G79" s="458"/>
      <c r="H79" s="458"/>
      <c r="I79" s="459"/>
    </row>
    <row r="80" spans="1:9">
      <c r="A80" s="457"/>
      <c r="B80" s="458"/>
      <c r="C80" s="458"/>
      <c r="D80" s="458"/>
      <c r="E80" s="458"/>
      <c r="F80" s="458"/>
      <c r="G80" s="458"/>
      <c r="H80" s="458"/>
      <c r="I80" s="459"/>
    </row>
    <row r="81" spans="1:9">
      <c r="A81" s="457"/>
      <c r="B81" s="458"/>
      <c r="C81" s="458"/>
      <c r="D81" s="458"/>
      <c r="E81" s="458"/>
      <c r="F81" s="458"/>
      <c r="G81" s="458"/>
      <c r="H81" s="458"/>
      <c r="I81" s="459"/>
    </row>
    <row r="82" spans="1:9">
      <c r="A82" s="457"/>
      <c r="B82" s="458"/>
      <c r="C82" s="458"/>
      <c r="D82" s="458"/>
      <c r="E82" s="458"/>
      <c r="F82" s="458"/>
      <c r="G82" s="458"/>
      <c r="H82" s="458"/>
      <c r="I82" s="459"/>
    </row>
    <row r="83" spans="1:9">
      <c r="A83" s="457"/>
      <c r="B83" s="458"/>
      <c r="C83" s="458"/>
      <c r="D83" s="458"/>
      <c r="E83" s="458"/>
      <c r="F83" s="458"/>
      <c r="G83" s="458"/>
      <c r="H83" s="458"/>
      <c r="I83" s="459"/>
    </row>
    <row r="84" spans="1:9">
      <c r="A84" s="457"/>
      <c r="B84" s="458"/>
      <c r="C84" s="458"/>
      <c r="D84" s="458"/>
      <c r="E84" s="458"/>
      <c r="F84" s="458"/>
      <c r="G84" s="458"/>
      <c r="H84" s="458"/>
      <c r="I84" s="459"/>
    </row>
    <row r="85" spans="1:9">
      <c r="A85" s="457"/>
      <c r="B85" s="458"/>
      <c r="C85" s="458"/>
      <c r="D85" s="458"/>
      <c r="E85" s="458"/>
      <c r="F85" s="458"/>
      <c r="G85" s="458"/>
      <c r="H85" s="458"/>
      <c r="I85" s="459"/>
    </row>
    <row r="86" spans="1:9">
      <c r="A86" s="457"/>
      <c r="B86" s="458"/>
      <c r="C86" s="458"/>
      <c r="D86" s="458"/>
      <c r="E86" s="458"/>
      <c r="F86" s="458"/>
      <c r="G86" s="458"/>
      <c r="H86" s="458"/>
      <c r="I86" s="459"/>
    </row>
    <row r="87" spans="1:9" ht="15.75" thickBot="1">
      <c r="A87" s="460"/>
      <c r="B87" s="461"/>
      <c r="C87" s="461"/>
      <c r="D87" s="461"/>
      <c r="E87" s="461"/>
      <c r="F87" s="461"/>
      <c r="G87" s="461"/>
      <c r="H87" s="461"/>
      <c r="I87" s="462"/>
    </row>
    <row r="88" spans="1:9">
      <c r="A88" s="448" t="s">
        <v>455</v>
      </c>
      <c r="B88" s="653"/>
      <c r="C88" s="653"/>
      <c r="D88" s="653"/>
      <c r="E88" s="653"/>
      <c r="F88" s="653"/>
      <c r="G88" s="653"/>
      <c r="H88" s="653"/>
      <c r="I88" s="654"/>
    </row>
    <row r="89" spans="1:9">
      <c r="A89" s="527"/>
      <c r="B89" s="655"/>
      <c r="C89" s="655"/>
      <c r="D89" s="655"/>
      <c r="E89" s="655"/>
      <c r="F89" s="655"/>
      <c r="G89" s="655"/>
      <c r="H89" s="655"/>
      <c r="I89" s="656"/>
    </row>
    <row r="90" spans="1:9">
      <c r="A90" s="527"/>
      <c r="B90" s="655"/>
      <c r="C90" s="655"/>
      <c r="D90" s="655"/>
      <c r="E90" s="655"/>
      <c r="F90" s="655"/>
      <c r="G90" s="655"/>
      <c r="H90" s="655"/>
      <c r="I90" s="656"/>
    </row>
    <row r="91" spans="1:9">
      <c r="A91" s="527"/>
      <c r="B91" s="655"/>
      <c r="C91" s="655"/>
      <c r="D91" s="655"/>
      <c r="E91" s="655"/>
      <c r="F91" s="655"/>
      <c r="G91" s="655"/>
      <c r="H91" s="655"/>
      <c r="I91" s="656"/>
    </row>
    <row r="92" spans="1:9" ht="15.75" thickBot="1">
      <c r="A92" s="682"/>
      <c r="B92" s="683"/>
      <c r="C92" s="683"/>
      <c r="D92" s="683"/>
      <c r="E92" s="683"/>
      <c r="F92" s="683"/>
      <c r="G92" s="683"/>
      <c r="H92" s="683"/>
      <c r="I92" s="684"/>
    </row>
    <row r="93" spans="1:9">
      <c r="A93" s="470" t="s">
        <v>454</v>
      </c>
      <c r="B93" s="639"/>
      <c r="C93" s="639"/>
      <c r="D93" s="639"/>
      <c r="E93" s="639"/>
      <c r="F93" s="639"/>
      <c r="G93" s="639"/>
      <c r="H93" s="639"/>
      <c r="I93" s="640"/>
    </row>
    <row r="94" spans="1:9">
      <c r="A94" s="641"/>
      <c r="B94" s="642"/>
      <c r="C94" s="642"/>
      <c r="D94" s="642"/>
      <c r="E94" s="642"/>
      <c r="F94" s="642"/>
      <c r="G94" s="642"/>
      <c r="H94" s="642"/>
      <c r="I94" s="643"/>
    </row>
    <row r="95" spans="1:9">
      <c r="A95" s="641"/>
      <c r="B95" s="642"/>
      <c r="C95" s="642"/>
      <c r="D95" s="642"/>
      <c r="E95" s="642"/>
      <c r="F95" s="642"/>
      <c r="G95" s="642"/>
      <c r="H95" s="642"/>
      <c r="I95" s="643"/>
    </row>
    <row r="96" spans="1:9">
      <c r="A96" s="641"/>
      <c r="B96" s="642"/>
      <c r="C96" s="642"/>
      <c r="D96" s="642"/>
      <c r="E96" s="642"/>
      <c r="F96" s="642"/>
      <c r="G96" s="642"/>
      <c r="H96" s="642"/>
      <c r="I96" s="643"/>
    </row>
    <row r="97" spans="1:9">
      <c r="A97" s="641"/>
      <c r="B97" s="642"/>
      <c r="C97" s="642"/>
      <c r="D97" s="642"/>
      <c r="E97" s="642"/>
      <c r="F97" s="642"/>
      <c r="G97" s="642"/>
      <c r="H97" s="642"/>
      <c r="I97" s="643"/>
    </row>
    <row r="98" spans="1:9">
      <c r="A98" s="772"/>
      <c r="B98" s="773"/>
      <c r="C98" s="773"/>
      <c r="D98" s="773"/>
      <c r="E98" s="773"/>
      <c r="F98" s="773"/>
      <c r="G98" s="773"/>
      <c r="H98" s="773"/>
      <c r="I98" s="774"/>
    </row>
    <row r="99" spans="1:9">
      <c r="A99" s="763" t="s">
        <v>453</v>
      </c>
      <c r="B99" s="764"/>
      <c r="C99" s="764"/>
      <c r="D99" s="764"/>
      <c r="E99" s="764"/>
      <c r="F99" s="764"/>
      <c r="G99" s="764"/>
      <c r="H99" s="764"/>
      <c r="I99" s="765"/>
    </row>
    <row r="100" spans="1:9">
      <c r="A100" s="766"/>
      <c r="B100" s="767"/>
      <c r="C100" s="767"/>
      <c r="D100" s="767"/>
      <c r="E100" s="767"/>
      <c r="F100" s="767"/>
      <c r="G100" s="767"/>
      <c r="H100" s="767"/>
      <c r="I100" s="768"/>
    </row>
    <row r="101" spans="1:9">
      <c r="A101" s="766"/>
      <c r="B101" s="767"/>
      <c r="C101" s="767"/>
      <c r="D101" s="767"/>
      <c r="E101" s="767"/>
      <c r="F101" s="767"/>
      <c r="G101" s="767"/>
      <c r="H101" s="767"/>
      <c r="I101" s="768"/>
    </row>
    <row r="102" spans="1:9">
      <c r="A102" s="766"/>
      <c r="B102" s="767"/>
      <c r="C102" s="767"/>
      <c r="D102" s="767"/>
      <c r="E102" s="767"/>
      <c r="F102" s="767"/>
      <c r="G102" s="767"/>
      <c r="H102" s="767"/>
      <c r="I102" s="768"/>
    </row>
    <row r="103" spans="1:9">
      <c r="A103" s="766"/>
      <c r="B103" s="767"/>
      <c r="C103" s="767"/>
      <c r="D103" s="767"/>
      <c r="E103" s="767"/>
      <c r="F103" s="767"/>
      <c r="G103" s="767"/>
      <c r="H103" s="767"/>
      <c r="I103" s="768"/>
    </row>
    <row r="104" spans="1:9">
      <c r="A104" s="769"/>
      <c r="B104" s="770"/>
      <c r="C104" s="770"/>
      <c r="D104" s="770"/>
      <c r="E104" s="770"/>
      <c r="F104" s="770"/>
      <c r="G104" s="770"/>
      <c r="H104" s="770"/>
      <c r="I104" s="771"/>
    </row>
  </sheetData>
  <sheetProtection sheet="1" formatCells="0" formatColumns="0" formatRows="0" insertColumns="0" insertRows="0" insertHyperlinks="0" deleteColumns="0" deleteRows="0" sort="0" autoFilter="0" pivotTables="0"/>
  <mergeCells count="22">
    <mergeCell ref="A99:I104"/>
    <mergeCell ref="A1:I1"/>
    <mergeCell ref="A13:I13"/>
    <mergeCell ref="A2:I2"/>
    <mergeCell ref="A3:I3"/>
    <mergeCell ref="A4:I4"/>
    <mergeCell ref="A5:I5"/>
    <mergeCell ref="A6:I6"/>
    <mergeCell ref="A7:I7"/>
    <mergeCell ref="A8:I8"/>
    <mergeCell ref="A9:I9"/>
    <mergeCell ref="A10:I10"/>
    <mergeCell ref="A11:I11"/>
    <mergeCell ref="A12:I12"/>
    <mergeCell ref="A88:I92"/>
    <mergeCell ref="A93:I98"/>
    <mergeCell ref="A49:I87"/>
    <mergeCell ref="A14:I14"/>
    <mergeCell ref="A15:I15"/>
    <mergeCell ref="A16:I16"/>
    <mergeCell ref="A31:I33"/>
    <mergeCell ref="A48:I48"/>
  </mergeCells>
  <hyperlinks>
    <hyperlink ref="A14"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dimension ref="A1:J56"/>
  <sheetViews>
    <sheetView workbookViewId="0">
      <selection activeCell="A15" sqref="A15:J15"/>
    </sheetView>
  </sheetViews>
  <sheetFormatPr baseColWidth="10" defaultRowHeight="15"/>
  <cols>
    <col min="1" max="1" width="17.42578125" customWidth="1"/>
    <col min="2" max="2" width="13.42578125" customWidth="1"/>
    <col min="3" max="3" width="15.85546875" customWidth="1"/>
    <col min="4" max="4" width="12.7109375" customWidth="1"/>
    <col min="5" max="7" width="12.85546875" customWidth="1"/>
    <col min="8" max="8" width="13.28515625" customWidth="1"/>
    <col min="9" max="9" width="12.7109375" customWidth="1"/>
    <col min="10" max="10" width="12.42578125" customWidth="1"/>
  </cols>
  <sheetData>
    <row r="1" spans="1:10">
      <c r="A1" s="482" t="s">
        <v>191</v>
      </c>
      <c r="B1" s="483"/>
      <c r="C1" s="483"/>
      <c r="D1" s="483"/>
      <c r="E1" s="483"/>
      <c r="F1" s="483"/>
      <c r="G1" s="483"/>
      <c r="H1" s="483"/>
      <c r="I1" s="483"/>
      <c r="J1" s="484"/>
    </row>
    <row r="2" spans="1:10" ht="15.75" thickBot="1">
      <c r="A2" s="624"/>
      <c r="B2" s="625"/>
      <c r="C2" s="625"/>
      <c r="D2" s="625"/>
      <c r="E2" s="625"/>
      <c r="F2" s="625"/>
      <c r="G2" s="625"/>
      <c r="H2" s="625"/>
      <c r="I2" s="625"/>
      <c r="J2" s="626"/>
    </row>
    <row r="3" spans="1:10" ht="15.75" thickBot="1">
      <c r="A3" s="491" t="s">
        <v>52</v>
      </c>
      <c r="B3" s="492"/>
      <c r="C3" s="492"/>
      <c r="D3" s="492"/>
      <c r="E3" s="492"/>
      <c r="F3" s="492"/>
      <c r="G3" s="492"/>
      <c r="H3" s="492"/>
      <c r="I3" s="492"/>
      <c r="J3" s="493"/>
    </row>
    <row r="4" spans="1:10" ht="15.75" thickBot="1">
      <c r="A4" s="542"/>
      <c r="B4" s="543"/>
      <c r="C4" s="543"/>
      <c r="D4" s="543"/>
      <c r="E4" s="543"/>
      <c r="F4" s="543"/>
      <c r="G4" s="543"/>
      <c r="H4" s="543"/>
      <c r="I4" s="543"/>
      <c r="J4" s="544"/>
    </row>
    <row r="5" spans="1:10" ht="31.5" customHeight="1" thickBot="1">
      <c r="A5" s="497" t="s">
        <v>192</v>
      </c>
      <c r="B5" s="657"/>
      <c r="C5" s="657"/>
      <c r="D5" s="657"/>
      <c r="E5" s="657"/>
      <c r="F5" s="657"/>
      <c r="G5" s="657"/>
      <c r="H5" s="657"/>
      <c r="I5" s="657"/>
      <c r="J5" s="658"/>
    </row>
    <row r="6" spans="1:10" ht="15.75" thickBot="1">
      <c r="A6" s="627"/>
      <c r="B6" s="628"/>
      <c r="C6" s="628"/>
      <c r="D6" s="628"/>
      <c r="E6" s="628"/>
      <c r="F6" s="628"/>
      <c r="G6" s="628"/>
      <c r="H6" s="628"/>
      <c r="I6" s="628"/>
      <c r="J6" s="629"/>
    </row>
    <row r="7" spans="1:10">
      <c r="A7" s="521" t="s">
        <v>38</v>
      </c>
      <c r="B7" s="659"/>
      <c r="C7" s="659"/>
      <c r="D7" s="659"/>
      <c r="E7" s="659"/>
      <c r="F7" s="659"/>
      <c r="G7" s="659"/>
      <c r="H7" s="659"/>
      <c r="I7" s="659"/>
      <c r="J7" s="660"/>
    </row>
    <row r="8" spans="1:10" ht="59.25" customHeight="1" thickBot="1">
      <c r="A8" s="509" t="s">
        <v>193</v>
      </c>
      <c r="B8" s="519"/>
      <c r="C8" s="519"/>
      <c r="D8" s="519"/>
      <c r="E8" s="519"/>
      <c r="F8" s="519"/>
      <c r="G8" s="519"/>
      <c r="H8" s="519"/>
      <c r="I8" s="519"/>
      <c r="J8" s="520"/>
    </row>
    <row r="9" spans="1:10" ht="15.75" thickBot="1">
      <c r="A9" s="606"/>
      <c r="B9" s="607"/>
      <c r="C9" s="607"/>
      <c r="D9" s="607"/>
      <c r="E9" s="607"/>
      <c r="F9" s="607"/>
      <c r="G9" s="607"/>
      <c r="H9" s="607"/>
      <c r="I9" s="607"/>
      <c r="J9" s="608"/>
    </row>
    <row r="10" spans="1:10" ht="19.5" customHeight="1" thickBot="1">
      <c r="A10" s="545" t="s">
        <v>194</v>
      </c>
      <c r="B10" s="546"/>
      <c r="C10" s="546"/>
      <c r="D10" s="546"/>
      <c r="E10" s="546"/>
      <c r="F10" s="546"/>
      <c r="G10" s="546"/>
      <c r="H10" s="546"/>
      <c r="I10" s="546"/>
      <c r="J10" s="623"/>
    </row>
    <row r="11" spans="1:10" ht="15.75" thickBot="1">
      <c r="A11" s="606"/>
      <c r="B11" s="607"/>
      <c r="C11" s="607"/>
      <c r="D11" s="607"/>
      <c r="E11" s="607"/>
      <c r="F11" s="607"/>
      <c r="G11" s="607"/>
      <c r="H11" s="607"/>
      <c r="I11" s="607"/>
      <c r="J11" s="608"/>
    </row>
    <row r="12" spans="1:10">
      <c r="A12" s="521" t="s">
        <v>41</v>
      </c>
      <c r="B12" s="522"/>
      <c r="C12" s="522"/>
      <c r="D12" s="522"/>
      <c r="E12" s="522"/>
      <c r="F12" s="522"/>
      <c r="G12" s="522"/>
      <c r="H12" s="522"/>
      <c r="I12" s="522"/>
      <c r="J12" s="523"/>
    </row>
    <row r="13" spans="1:10">
      <c r="A13" s="463" t="s">
        <v>65</v>
      </c>
      <c r="B13" s="464"/>
      <c r="C13" s="464"/>
      <c r="D13" s="464"/>
      <c r="E13" s="464"/>
      <c r="F13" s="464"/>
      <c r="G13" s="464"/>
      <c r="H13" s="464"/>
      <c r="I13" s="464"/>
      <c r="J13" s="465"/>
    </row>
    <row r="14" spans="1:10">
      <c r="A14" s="609" t="s">
        <v>66</v>
      </c>
      <c r="B14" s="610"/>
      <c r="C14" s="610"/>
      <c r="D14" s="610"/>
      <c r="E14" s="610"/>
      <c r="F14" s="610"/>
      <c r="G14" s="610"/>
      <c r="H14" s="610"/>
      <c r="I14" s="610"/>
      <c r="J14" s="611"/>
    </row>
    <row r="15" spans="1:10">
      <c r="A15" s="579" t="s">
        <v>42</v>
      </c>
      <c r="B15" s="580"/>
      <c r="C15" s="580"/>
      <c r="D15" s="580"/>
      <c r="E15" s="580"/>
      <c r="F15" s="580"/>
      <c r="G15" s="580"/>
      <c r="H15" s="580"/>
      <c r="I15" s="580"/>
      <c r="J15" s="581"/>
    </row>
    <row r="16" spans="1:10">
      <c r="A16" s="466" t="s">
        <v>43</v>
      </c>
      <c r="B16" s="467"/>
      <c r="C16" s="467"/>
      <c r="D16" s="467"/>
      <c r="E16" s="467"/>
      <c r="F16" s="467"/>
      <c r="G16" s="467"/>
      <c r="H16" s="467"/>
      <c r="I16" s="467"/>
      <c r="J16" s="468"/>
    </row>
    <row r="17" spans="1:10" ht="15.75" thickBot="1">
      <c r="A17" s="509"/>
      <c r="B17" s="510"/>
      <c r="C17" s="510"/>
      <c r="D17" s="510"/>
      <c r="E17" s="510"/>
      <c r="F17" s="510"/>
      <c r="G17" s="510"/>
      <c r="H17" s="510"/>
      <c r="I17" s="510"/>
      <c r="J17" s="511"/>
    </row>
    <row r="18" spans="1:10" ht="15.75" thickBot="1">
      <c r="A18" s="606"/>
      <c r="B18" s="607"/>
      <c r="C18" s="607"/>
      <c r="D18" s="607"/>
      <c r="E18" s="607"/>
      <c r="F18" s="607"/>
      <c r="G18" s="607"/>
      <c r="H18" s="607"/>
      <c r="I18" s="607"/>
      <c r="J18" s="608"/>
    </row>
    <row r="19" spans="1:10" ht="15.75" thickBot="1">
      <c r="A19" s="521" t="s">
        <v>44</v>
      </c>
      <c r="B19" s="522"/>
      <c r="C19" s="522"/>
      <c r="D19" s="522"/>
      <c r="E19" s="522"/>
      <c r="F19" s="522"/>
      <c r="G19" s="522"/>
      <c r="H19" s="522"/>
      <c r="I19" s="522"/>
      <c r="J19" s="523"/>
    </row>
    <row r="20" spans="1:10">
      <c r="A20" s="3"/>
      <c r="B20" s="17">
        <v>2004</v>
      </c>
      <c r="C20" s="17">
        <v>2005</v>
      </c>
      <c r="D20" s="17">
        <v>2006</v>
      </c>
      <c r="E20" s="17">
        <v>2007</v>
      </c>
      <c r="F20" s="17">
        <v>2008</v>
      </c>
      <c r="G20" s="17">
        <v>2009</v>
      </c>
      <c r="H20" s="18">
        <v>2010</v>
      </c>
      <c r="I20" s="45">
        <v>2011</v>
      </c>
      <c r="J20" s="45">
        <v>2012</v>
      </c>
    </row>
    <row r="21" spans="1:10">
      <c r="A21" s="80" t="s">
        <v>70</v>
      </c>
      <c r="B21" s="81">
        <v>44</v>
      </c>
      <c r="C21" s="81">
        <v>45</v>
      </c>
      <c r="D21" s="81">
        <v>54</v>
      </c>
      <c r="E21" s="81">
        <v>53</v>
      </c>
      <c r="F21" s="81">
        <v>48</v>
      </c>
      <c r="G21" s="81">
        <v>62</v>
      </c>
      <c r="H21" s="228">
        <v>63</v>
      </c>
      <c r="I21" s="165">
        <v>67</v>
      </c>
      <c r="J21" s="165">
        <v>70</v>
      </c>
    </row>
    <row r="22" spans="1:10">
      <c r="A22" s="80" t="s">
        <v>71</v>
      </c>
      <c r="B22" s="81">
        <v>4363</v>
      </c>
      <c r="C22" s="81">
        <v>4457</v>
      </c>
      <c r="D22" s="81">
        <v>4546</v>
      </c>
      <c r="E22" s="81">
        <v>4640</v>
      </c>
      <c r="F22" s="81">
        <v>4696</v>
      </c>
      <c r="G22" s="81">
        <v>4808</v>
      </c>
      <c r="H22" s="228">
        <v>4900</v>
      </c>
      <c r="I22" s="164">
        <v>4956</v>
      </c>
      <c r="J22" s="164">
        <v>4915</v>
      </c>
    </row>
    <row r="23" spans="1:10" ht="15.75" thickBot="1">
      <c r="A23" s="82" t="s">
        <v>195</v>
      </c>
      <c r="B23" s="230">
        <f t="shared" ref="B23:J23" si="0">B21/B22</f>
        <v>1.0084804033921613E-2</v>
      </c>
      <c r="C23" s="230">
        <f t="shared" si="0"/>
        <v>1.009647745120036E-2</v>
      </c>
      <c r="D23" s="83">
        <f t="shared" si="0"/>
        <v>1.1878574571051475E-2</v>
      </c>
      <c r="E23" s="83">
        <f t="shared" si="0"/>
        <v>1.1422413793103449E-2</v>
      </c>
      <c r="F23" s="83">
        <f t="shared" si="0"/>
        <v>1.0221465076660987E-2</v>
      </c>
      <c r="G23" s="83">
        <f t="shared" si="0"/>
        <v>1.2895174708818636E-2</v>
      </c>
      <c r="H23" s="229">
        <f t="shared" si="0"/>
        <v>1.2857142857142857E-2</v>
      </c>
      <c r="I23" s="231">
        <f t="shared" si="0"/>
        <v>1.3518966908797418E-2</v>
      </c>
      <c r="J23" s="231">
        <f t="shared" si="0"/>
        <v>1.4242115971515769E-2</v>
      </c>
    </row>
    <row r="24" spans="1:10">
      <c r="A24" s="3"/>
      <c r="B24" s="209">
        <v>2013</v>
      </c>
      <c r="C24" s="209">
        <v>2014</v>
      </c>
      <c r="D24" s="170"/>
      <c r="E24" s="170"/>
      <c r="F24" s="170"/>
      <c r="G24" s="170"/>
      <c r="H24" s="170"/>
      <c r="I24" s="170"/>
      <c r="J24" s="171"/>
    </row>
    <row r="25" spans="1:10">
      <c r="A25" s="80" t="s">
        <v>70</v>
      </c>
      <c r="B25" s="107">
        <v>70</v>
      </c>
      <c r="C25" s="243"/>
      <c r="D25" s="170"/>
      <c r="E25" s="170"/>
      <c r="F25" s="170"/>
      <c r="G25" s="170"/>
      <c r="H25" s="170"/>
      <c r="I25" s="170"/>
      <c r="J25" s="171"/>
    </row>
    <row r="26" spans="1:10">
      <c r="A26" s="80" t="s">
        <v>71</v>
      </c>
      <c r="B26" s="59">
        <v>4991</v>
      </c>
      <c r="C26" s="59">
        <v>4940</v>
      </c>
      <c r="D26" s="170"/>
      <c r="E26" s="170"/>
      <c r="F26" s="170"/>
      <c r="G26" s="170"/>
      <c r="H26" s="170"/>
      <c r="I26" s="170"/>
      <c r="J26" s="171"/>
    </row>
    <row r="27" spans="1:10" ht="15.75" thickBot="1">
      <c r="A27" s="82" t="s">
        <v>195</v>
      </c>
      <c r="B27" s="232">
        <f>B25/B26</f>
        <v>1.4025245441795231E-2</v>
      </c>
      <c r="C27" s="243"/>
      <c r="D27" s="170"/>
      <c r="E27" s="170"/>
      <c r="F27" s="170"/>
      <c r="G27" s="170"/>
      <c r="H27" s="170"/>
      <c r="I27" s="170"/>
      <c r="J27" s="171"/>
    </row>
    <row r="28" spans="1:10">
      <c r="A28" s="457"/>
      <c r="B28" s="458"/>
      <c r="C28" s="458"/>
      <c r="D28" s="458"/>
      <c r="E28" s="458"/>
      <c r="F28" s="458"/>
      <c r="G28" s="458"/>
      <c r="H28" s="458"/>
      <c r="I28" s="458"/>
      <c r="J28" s="459"/>
    </row>
    <row r="29" spans="1:10">
      <c r="A29" s="457"/>
      <c r="B29" s="458"/>
      <c r="C29" s="458"/>
      <c r="D29" s="458"/>
      <c r="E29" s="458"/>
      <c r="F29" s="458"/>
      <c r="G29" s="458"/>
      <c r="H29" s="458"/>
      <c r="I29" s="458"/>
      <c r="J29" s="459"/>
    </row>
    <row r="30" spans="1:10">
      <c r="A30" s="457"/>
      <c r="B30" s="458"/>
      <c r="C30" s="458"/>
      <c r="D30" s="458"/>
      <c r="E30" s="458"/>
      <c r="F30" s="458"/>
      <c r="G30" s="458"/>
      <c r="H30" s="458"/>
      <c r="I30" s="458"/>
      <c r="J30" s="459"/>
    </row>
    <row r="31" spans="1:10">
      <c r="A31" s="457"/>
      <c r="B31" s="458"/>
      <c r="C31" s="458"/>
      <c r="D31" s="458"/>
      <c r="E31" s="458"/>
      <c r="F31" s="458"/>
      <c r="G31" s="458"/>
      <c r="H31" s="458"/>
      <c r="I31" s="458"/>
      <c r="J31" s="459"/>
    </row>
    <row r="32" spans="1:10">
      <c r="A32" s="457"/>
      <c r="B32" s="458"/>
      <c r="C32" s="458"/>
      <c r="D32" s="458"/>
      <c r="E32" s="458"/>
      <c r="F32" s="458"/>
      <c r="G32" s="458"/>
      <c r="H32" s="458"/>
      <c r="I32" s="458"/>
      <c r="J32" s="459"/>
    </row>
    <row r="33" spans="1:10">
      <c r="A33" s="457"/>
      <c r="B33" s="458"/>
      <c r="C33" s="458"/>
      <c r="D33" s="458"/>
      <c r="E33" s="458"/>
      <c r="F33" s="458"/>
      <c r="G33" s="458"/>
      <c r="H33" s="458"/>
      <c r="I33" s="458"/>
      <c r="J33" s="459"/>
    </row>
    <row r="34" spans="1:10">
      <c r="A34" s="457"/>
      <c r="B34" s="458"/>
      <c r="C34" s="458"/>
      <c r="D34" s="458"/>
      <c r="E34" s="458"/>
      <c r="F34" s="458"/>
      <c r="G34" s="458"/>
      <c r="H34" s="458"/>
      <c r="I34" s="458"/>
      <c r="J34" s="459"/>
    </row>
    <row r="35" spans="1:10" ht="39" customHeight="1">
      <c r="A35" s="457"/>
      <c r="B35" s="458"/>
      <c r="C35" s="458"/>
      <c r="D35" s="458"/>
      <c r="E35" s="458"/>
      <c r="F35" s="458"/>
      <c r="G35" s="458"/>
      <c r="H35" s="458"/>
      <c r="I35" s="458"/>
      <c r="J35" s="459"/>
    </row>
    <row r="36" spans="1:10" ht="39" customHeight="1">
      <c r="A36" s="457"/>
      <c r="B36" s="458"/>
      <c r="C36" s="458"/>
      <c r="D36" s="458"/>
      <c r="E36" s="458"/>
      <c r="F36" s="458"/>
      <c r="G36" s="458"/>
      <c r="H36" s="458"/>
      <c r="I36" s="458"/>
      <c r="J36" s="459"/>
    </row>
    <row r="37" spans="1:10" ht="41.25" customHeight="1">
      <c r="A37" s="457"/>
      <c r="B37" s="458"/>
      <c r="C37" s="458"/>
      <c r="D37" s="458"/>
      <c r="E37" s="458"/>
      <c r="F37" s="458"/>
      <c r="G37" s="458"/>
      <c r="H37" s="458"/>
      <c r="I37" s="458"/>
      <c r="J37" s="459"/>
    </row>
    <row r="38" spans="1:10" ht="39.75" customHeight="1">
      <c r="A38" s="457"/>
      <c r="B38" s="458"/>
      <c r="C38" s="458"/>
      <c r="D38" s="458"/>
      <c r="E38" s="458"/>
      <c r="F38" s="458"/>
      <c r="G38" s="458"/>
      <c r="H38" s="458"/>
      <c r="I38" s="458"/>
      <c r="J38" s="459"/>
    </row>
    <row r="39" spans="1:10" ht="27.75" customHeight="1" thickBot="1">
      <c r="A39" s="460"/>
      <c r="B39" s="461"/>
      <c r="C39" s="461"/>
      <c r="D39" s="461"/>
      <c r="E39" s="461"/>
      <c r="F39" s="461"/>
      <c r="G39" s="461"/>
      <c r="H39" s="461"/>
      <c r="I39" s="461"/>
      <c r="J39" s="462"/>
    </row>
    <row r="40" spans="1:10">
      <c r="A40" s="448" t="s">
        <v>456</v>
      </c>
      <c r="B40" s="653"/>
      <c r="C40" s="653"/>
      <c r="D40" s="653"/>
      <c r="E40" s="653"/>
      <c r="F40" s="653"/>
      <c r="G40" s="653"/>
      <c r="H40" s="653"/>
      <c r="I40" s="653"/>
      <c r="J40" s="654"/>
    </row>
    <row r="41" spans="1:10">
      <c r="A41" s="527"/>
      <c r="B41" s="655"/>
      <c r="C41" s="655"/>
      <c r="D41" s="655"/>
      <c r="E41" s="655"/>
      <c r="F41" s="655"/>
      <c r="G41" s="655"/>
      <c r="H41" s="655"/>
      <c r="I41" s="655"/>
      <c r="J41" s="656"/>
    </row>
    <row r="42" spans="1:10">
      <c r="A42" s="527"/>
      <c r="B42" s="655"/>
      <c r="C42" s="655"/>
      <c r="D42" s="655"/>
      <c r="E42" s="655"/>
      <c r="F42" s="655"/>
      <c r="G42" s="655"/>
      <c r="H42" s="655"/>
      <c r="I42" s="655"/>
      <c r="J42" s="656"/>
    </row>
    <row r="43" spans="1:10">
      <c r="A43" s="527"/>
      <c r="B43" s="655"/>
      <c r="C43" s="655"/>
      <c r="D43" s="655"/>
      <c r="E43" s="655"/>
      <c r="F43" s="655"/>
      <c r="G43" s="655"/>
      <c r="H43" s="655"/>
      <c r="I43" s="655"/>
      <c r="J43" s="656"/>
    </row>
    <row r="44" spans="1:10">
      <c r="A44" s="527"/>
      <c r="B44" s="655"/>
      <c r="C44" s="655"/>
      <c r="D44" s="655"/>
      <c r="E44" s="655"/>
      <c r="F44" s="655"/>
      <c r="G44" s="655"/>
      <c r="H44" s="655"/>
      <c r="I44" s="655"/>
      <c r="J44" s="656"/>
    </row>
    <row r="45" spans="1:10">
      <c r="A45" s="527"/>
      <c r="B45" s="655"/>
      <c r="C45" s="655"/>
      <c r="D45" s="655"/>
      <c r="E45" s="655"/>
      <c r="F45" s="655"/>
      <c r="G45" s="655"/>
      <c r="H45" s="655"/>
      <c r="I45" s="655"/>
      <c r="J45" s="656"/>
    </row>
    <row r="46" spans="1:10" ht="15.75" thickBot="1">
      <c r="A46" s="682"/>
      <c r="B46" s="683"/>
      <c r="C46" s="683"/>
      <c r="D46" s="683"/>
      <c r="E46" s="683"/>
      <c r="F46" s="683"/>
      <c r="G46" s="683"/>
      <c r="H46" s="683"/>
      <c r="I46" s="683"/>
      <c r="J46" s="684"/>
    </row>
    <row r="47" spans="1:10">
      <c r="A47" s="470" t="s">
        <v>457</v>
      </c>
      <c r="B47" s="639"/>
      <c r="C47" s="639"/>
      <c r="D47" s="639"/>
      <c r="E47" s="639"/>
      <c r="F47" s="639"/>
      <c r="G47" s="639"/>
      <c r="H47" s="639"/>
      <c r="I47" s="639"/>
      <c r="J47" s="640"/>
    </row>
    <row r="48" spans="1:10">
      <c r="A48" s="641"/>
      <c r="B48" s="642"/>
      <c r="C48" s="642"/>
      <c r="D48" s="642"/>
      <c r="E48" s="642"/>
      <c r="F48" s="642"/>
      <c r="G48" s="642"/>
      <c r="H48" s="642"/>
      <c r="I48" s="642"/>
      <c r="J48" s="643"/>
    </row>
    <row r="49" spans="1:10">
      <c r="A49" s="641"/>
      <c r="B49" s="642"/>
      <c r="C49" s="642"/>
      <c r="D49" s="642"/>
      <c r="E49" s="642"/>
      <c r="F49" s="642"/>
      <c r="G49" s="642"/>
      <c r="H49" s="642"/>
      <c r="I49" s="642"/>
      <c r="J49" s="643"/>
    </row>
    <row r="50" spans="1:10">
      <c r="A50" s="641"/>
      <c r="B50" s="642"/>
      <c r="C50" s="642"/>
      <c r="D50" s="642"/>
      <c r="E50" s="642"/>
      <c r="F50" s="642"/>
      <c r="G50" s="642"/>
      <c r="H50" s="642"/>
      <c r="I50" s="642"/>
      <c r="J50" s="643"/>
    </row>
    <row r="51" spans="1:10">
      <c r="A51" s="641"/>
      <c r="B51" s="642"/>
      <c r="C51" s="642"/>
      <c r="D51" s="642"/>
      <c r="E51" s="642"/>
      <c r="F51" s="642"/>
      <c r="G51" s="642"/>
      <c r="H51" s="642"/>
      <c r="I51" s="642"/>
      <c r="J51" s="643"/>
    </row>
    <row r="52" spans="1:10">
      <c r="A52" s="552" t="s">
        <v>505</v>
      </c>
      <c r="B52" s="553"/>
      <c r="C52" s="553"/>
      <c r="D52" s="553"/>
      <c r="E52" s="553"/>
      <c r="F52" s="553"/>
      <c r="G52" s="553"/>
      <c r="H52" s="553"/>
      <c r="I52" s="553"/>
      <c r="J52" s="554"/>
    </row>
    <row r="53" spans="1:10">
      <c r="A53" s="555"/>
      <c r="B53" s="556"/>
      <c r="C53" s="556"/>
      <c r="D53" s="556"/>
      <c r="E53" s="556"/>
      <c r="F53" s="556"/>
      <c r="G53" s="556"/>
      <c r="H53" s="556"/>
      <c r="I53" s="556"/>
      <c r="J53" s="557"/>
    </row>
    <row r="54" spans="1:10">
      <c r="A54" s="555"/>
      <c r="B54" s="556"/>
      <c r="C54" s="556"/>
      <c r="D54" s="556"/>
      <c r="E54" s="556"/>
      <c r="F54" s="556"/>
      <c r="G54" s="556"/>
      <c r="H54" s="556"/>
      <c r="I54" s="556"/>
      <c r="J54" s="557"/>
    </row>
    <row r="55" spans="1:10">
      <c r="A55" s="555"/>
      <c r="B55" s="556"/>
      <c r="C55" s="556"/>
      <c r="D55" s="556"/>
      <c r="E55" s="556"/>
      <c r="F55" s="556"/>
      <c r="G55" s="556"/>
      <c r="H55" s="556"/>
      <c r="I55" s="556"/>
      <c r="J55" s="557"/>
    </row>
    <row r="56" spans="1:10">
      <c r="A56" s="558"/>
      <c r="B56" s="559"/>
      <c r="C56" s="559"/>
      <c r="D56" s="559"/>
      <c r="E56" s="559"/>
      <c r="F56" s="559"/>
      <c r="G56" s="559"/>
      <c r="H56" s="559"/>
      <c r="I56" s="559"/>
      <c r="J56" s="560"/>
    </row>
  </sheetData>
  <sheetProtection sheet="1" formatCells="0" formatColumns="0" formatRows="0" insertColumns="0" insertRows="0" insertHyperlinks="0" deleteColumns="0" deleteRows="0" sort="0" autoFilter="0" pivotTables="0"/>
  <mergeCells count="23">
    <mergeCell ref="A52:J56"/>
    <mergeCell ref="A1:J1"/>
    <mergeCell ref="A28:J39"/>
    <mergeCell ref="A13:J13"/>
    <mergeCell ref="A2:J2"/>
    <mergeCell ref="A3:J3"/>
    <mergeCell ref="A4:J4"/>
    <mergeCell ref="A5:J5"/>
    <mergeCell ref="A6:J6"/>
    <mergeCell ref="A7:J7"/>
    <mergeCell ref="A8:J8"/>
    <mergeCell ref="A9:J9"/>
    <mergeCell ref="A10:J10"/>
    <mergeCell ref="A11:J11"/>
    <mergeCell ref="A12:J12"/>
    <mergeCell ref="A40:J46"/>
    <mergeCell ref="A47:J51"/>
    <mergeCell ref="A14:J14"/>
    <mergeCell ref="A15:J15"/>
    <mergeCell ref="A16:J16"/>
    <mergeCell ref="A17:J17"/>
    <mergeCell ref="A18:J18"/>
    <mergeCell ref="A19:J19"/>
  </mergeCells>
  <hyperlinks>
    <hyperlink ref="A14" r:id="rId1"/>
    <hyperlink ref="A16"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dimension ref="A1:J57"/>
  <sheetViews>
    <sheetView workbookViewId="0">
      <selection activeCell="A15" sqref="A15:J15"/>
    </sheetView>
  </sheetViews>
  <sheetFormatPr baseColWidth="10" defaultRowHeight="15"/>
  <cols>
    <col min="1" max="1" width="18.42578125" customWidth="1"/>
    <col min="2" max="2" width="13.85546875" customWidth="1"/>
    <col min="3" max="3" width="15" customWidth="1"/>
    <col min="4" max="4" width="14.140625" customWidth="1"/>
    <col min="5" max="5" width="13.140625" customWidth="1"/>
    <col min="6" max="6" width="14.28515625" customWidth="1"/>
    <col min="7" max="7" width="13.140625" customWidth="1"/>
    <col min="8" max="8" width="13.42578125" customWidth="1"/>
    <col min="9" max="9" width="13" customWidth="1"/>
    <col min="10" max="10" width="13.140625" customWidth="1"/>
  </cols>
  <sheetData>
    <row r="1" spans="1:10">
      <c r="A1" s="482" t="s">
        <v>196</v>
      </c>
      <c r="B1" s="483"/>
      <c r="C1" s="483"/>
      <c r="D1" s="483"/>
      <c r="E1" s="483"/>
      <c r="F1" s="483"/>
      <c r="G1" s="483"/>
      <c r="H1" s="483"/>
      <c r="I1" s="483"/>
      <c r="J1" s="484"/>
    </row>
    <row r="2" spans="1:10" ht="15.75" thickBot="1">
      <c r="A2" s="624"/>
      <c r="B2" s="625"/>
      <c r="C2" s="625"/>
      <c r="D2" s="625"/>
      <c r="E2" s="625"/>
      <c r="F2" s="625"/>
      <c r="G2" s="625"/>
      <c r="H2" s="625"/>
      <c r="I2" s="625"/>
      <c r="J2" s="626"/>
    </row>
    <row r="3" spans="1:10" ht="15.75" thickBot="1">
      <c r="A3" s="491" t="s">
        <v>197</v>
      </c>
      <c r="B3" s="492"/>
      <c r="C3" s="492"/>
      <c r="D3" s="492"/>
      <c r="E3" s="492"/>
      <c r="F3" s="492"/>
      <c r="G3" s="492"/>
      <c r="H3" s="492"/>
      <c r="I3" s="492"/>
      <c r="J3" s="493"/>
    </row>
    <row r="4" spans="1:10" ht="15.75" thickBot="1">
      <c r="A4" s="600"/>
      <c r="B4" s="601"/>
      <c r="C4" s="601"/>
      <c r="D4" s="601"/>
      <c r="E4" s="601"/>
      <c r="F4" s="601"/>
      <c r="G4" s="601"/>
      <c r="H4" s="601"/>
      <c r="I4" s="601"/>
      <c r="J4" s="602"/>
    </row>
    <row r="5" spans="1:10" ht="30" customHeight="1" thickBot="1">
      <c r="A5" s="497" t="s">
        <v>198</v>
      </c>
      <c r="B5" s="498"/>
      <c r="C5" s="498"/>
      <c r="D5" s="498"/>
      <c r="E5" s="498"/>
      <c r="F5" s="498"/>
      <c r="G5" s="498"/>
      <c r="H5" s="498"/>
      <c r="I5" s="498"/>
      <c r="J5" s="499"/>
    </row>
    <row r="6" spans="1:10" ht="15.75" thickBot="1">
      <c r="A6" s="594"/>
      <c r="B6" s="595"/>
      <c r="C6" s="595"/>
      <c r="D6" s="595"/>
      <c r="E6" s="595"/>
      <c r="F6" s="595"/>
      <c r="G6" s="595"/>
      <c r="H6" s="595"/>
      <c r="I6" s="595"/>
      <c r="J6" s="596"/>
    </row>
    <row r="7" spans="1:10">
      <c r="A7" s="521" t="s">
        <v>38</v>
      </c>
      <c r="B7" s="522"/>
      <c r="C7" s="522"/>
      <c r="D7" s="522"/>
      <c r="E7" s="522"/>
      <c r="F7" s="522"/>
      <c r="G7" s="522"/>
      <c r="H7" s="522"/>
      <c r="I7" s="522"/>
      <c r="J7" s="523"/>
    </row>
    <row r="8" spans="1:10">
      <c r="A8" s="700" t="s">
        <v>199</v>
      </c>
      <c r="B8" s="701"/>
      <c r="C8" s="701"/>
      <c r="D8" s="701"/>
      <c r="E8" s="701"/>
      <c r="F8" s="701"/>
      <c r="G8" s="701"/>
      <c r="H8" s="701"/>
      <c r="I8" s="701"/>
      <c r="J8" s="702"/>
    </row>
    <row r="9" spans="1:10" ht="24.75" customHeight="1" thickBot="1">
      <c r="A9" s="775"/>
      <c r="B9" s="776"/>
      <c r="C9" s="776"/>
      <c r="D9" s="776"/>
      <c r="E9" s="776"/>
      <c r="F9" s="776"/>
      <c r="G9" s="776"/>
      <c r="H9" s="776"/>
      <c r="I9" s="776"/>
      <c r="J9" s="777"/>
    </row>
    <row r="10" spans="1:10" ht="15.75" thickBot="1">
      <c r="A10" s="688"/>
      <c r="B10" s="689"/>
      <c r="C10" s="689"/>
      <c r="D10" s="689"/>
      <c r="E10" s="689"/>
      <c r="F10" s="689"/>
      <c r="G10" s="689"/>
      <c r="H10" s="689"/>
      <c r="I10" s="689"/>
      <c r="J10" s="690"/>
    </row>
    <row r="11" spans="1:10" ht="15.75" thickBot="1">
      <c r="A11" s="545" t="s">
        <v>55</v>
      </c>
      <c r="B11" s="546"/>
      <c r="C11" s="546"/>
      <c r="D11" s="546"/>
      <c r="E11" s="546"/>
      <c r="F11" s="546"/>
      <c r="G11" s="546"/>
      <c r="H11" s="546"/>
      <c r="I11" s="546"/>
      <c r="J11" s="623"/>
    </row>
    <row r="12" spans="1:10" ht="15.75" thickBot="1">
      <c r="A12" s="688"/>
      <c r="B12" s="689"/>
      <c r="C12" s="689"/>
      <c r="D12" s="689"/>
      <c r="E12" s="689"/>
      <c r="F12" s="689"/>
      <c r="G12" s="689"/>
      <c r="H12" s="689"/>
      <c r="I12" s="689"/>
      <c r="J12" s="690"/>
    </row>
    <row r="13" spans="1:10">
      <c r="A13" s="521" t="s">
        <v>41</v>
      </c>
      <c r="B13" s="522"/>
      <c r="C13" s="522"/>
      <c r="D13" s="522"/>
      <c r="E13" s="522"/>
      <c r="F13" s="522"/>
      <c r="G13" s="522"/>
      <c r="H13" s="522"/>
      <c r="I13" s="522"/>
      <c r="J13" s="523"/>
    </row>
    <row r="14" spans="1:10">
      <c r="A14" s="463" t="s">
        <v>42</v>
      </c>
      <c r="B14" s="464"/>
      <c r="C14" s="464"/>
      <c r="D14" s="464"/>
      <c r="E14" s="464"/>
      <c r="F14" s="464"/>
      <c r="G14" s="464"/>
      <c r="H14" s="464"/>
      <c r="I14" s="464"/>
      <c r="J14" s="465"/>
    </row>
    <row r="15" spans="1:10">
      <c r="A15" s="609" t="s">
        <v>160</v>
      </c>
      <c r="B15" s="610"/>
      <c r="C15" s="610"/>
      <c r="D15" s="610"/>
      <c r="E15" s="610"/>
      <c r="F15" s="610"/>
      <c r="G15" s="610"/>
      <c r="H15" s="610"/>
      <c r="I15" s="610"/>
      <c r="J15" s="611"/>
    </row>
    <row r="16" spans="1:10">
      <c r="A16" s="463" t="s">
        <v>65</v>
      </c>
      <c r="B16" s="464"/>
      <c r="C16" s="464"/>
      <c r="D16" s="85"/>
      <c r="E16" s="85"/>
      <c r="F16" s="85"/>
      <c r="G16" s="85"/>
      <c r="H16" s="85"/>
      <c r="I16" s="85"/>
      <c r="J16" s="86"/>
    </row>
    <row r="17" spans="1:10">
      <c r="A17" s="87" t="s">
        <v>66</v>
      </c>
      <c r="B17" s="88"/>
      <c r="C17" s="88"/>
      <c r="D17" s="88"/>
      <c r="E17" s="88"/>
      <c r="F17" s="88"/>
      <c r="G17" s="88"/>
      <c r="H17" s="88"/>
      <c r="I17" s="88"/>
      <c r="J17" s="89"/>
    </row>
    <row r="18" spans="1:10">
      <c r="A18" s="463" t="s">
        <v>200</v>
      </c>
      <c r="B18" s="464"/>
      <c r="C18" s="90"/>
      <c r="D18" s="90"/>
      <c r="E18" s="90"/>
      <c r="F18" s="90"/>
      <c r="G18" s="90"/>
      <c r="H18" s="90"/>
      <c r="I18" s="90"/>
      <c r="J18" s="91"/>
    </row>
    <row r="19" spans="1:10" ht="15.75" thickBot="1">
      <c r="A19" s="87" t="s">
        <v>201</v>
      </c>
      <c r="B19" s="92"/>
      <c r="C19" s="92"/>
      <c r="D19" s="92"/>
      <c r="E19" s="92"/>
      <c r="F19" s="92"/>
      <c r="G19" s="92"/>
      <c r="H19" s="92"/>
      <c r="I19" s="92"/>
      <c r="J19" s="93"/>
    </row>
    <row r="20" spans="1:10" ht="15.75" thickBot="1">
      <c r="A20" s="730"/>
      <c r="B20" s="731"/>
      <c r="C20" s="731"/>
      <c r="D20" s="731"/>
      <c r="E20" s="731"/>
      <c r="F20" s="731"/>
      <c r="G20" s="731"/>
      <c r="H20" s="731"/>
      <c r="I20" s="731"/>
      <c r="J20" s="732"/>
    </row>
    <row r="21" spans="1:10" ht="15.75" thickBot="1">
      <c r="A21" s="521" t="s">
        <v>44</v>
      </c>
      <c r="B21" s="522"/>
      <c r="C21" s="522"/>
      <c r="D21" s="522"/>
      <c r="E21" s="522"/>
      <c r="F21" s="522"/>
      <c r="G21" s="522"/>
      <c r="H21" s="522"/>
      <c r="I21" s="522"/>
      <c r="J21" s="523"/>
    </row>
    <row r="22" spans="1:10">
      <c r="A22" s="62"/>
      <c r="B22" s="17">
        <v>2006</v>
      </c>
      <c r="C22" s="17">
        <v>2007</v>
      </c>
      <c r="D22" s="17">
        <v>2008</v>
      </c>
      <c r="E22" s="17">
        <v>2009</v>
      </c>
      <c r="F22" s="17">
        <v>2010</v>
      </c>
      <c r="G22" s="17">
        <v>2011</v>
      </c>
      <c r="H22" s="17">
        <v>2012</v>
      </c>
      <c r="I22" s="17">
        <v>2013</v>
      </c>
      <c r="J22" s="19">
        <v>2014</v>
      </c>
    </row>
    <row r="23" spans="1:10">
      <c r="A23" s="6" t="s">
        <v>67</v>
      </c>
      <c r="B23" s="7">
        <v>90</v>
      </c>
      <c r="C23" s="7">
        <v>90</v>
      </c>
      <c r="D23" s="7">
        <v>112</v>
      </c>
      <c r="E23" s="7">
        <v>158</v>
      </c>
      <c r="F23" s="7">
        <v>158</v>
      </c>
      <c r="G23" s="165">
        <v>158</v>
      </c>
      <c r="H23" s="165">
        <v>164</v>
      </c>
      <c r="I23" s="165">
        <v>164</v>
      </c>
      <c r="J23" s="340">
        <v>184</v>
      </c>
    </row>
    <row r="24" spans="1:10">
      <c r="A24" s="6" t="s">
        <v>202</v>
      </c>
      <c r="B24" s="7">
        <f t="shared" ref="B24:I24" si="0">2.86*B25</f>
        <v>5714.28</v>
      </c>
      <c r="C24" s="7">
        <f t="shared" si="0"/>
        <v>5780.0599999999995</v>
      </c>
      <c r="D24" s="7">
        <f t="shared" si="0"/>
        <v>5845.84</v>
      </c>
      <c r="E24" s="7">
        <f t="shared" si="0"/>
        <v>6028.88</v>
      </c>
      <c r="F24" s="7">
        <f t="shared" si="0"/>
        <v>6128.98</v>
      </c>
      <c r="G24" s="164">
        <f t="shared" si="0"/>
        <v>6217.6399999999994</v>
      </c>
      <c r="H24" s="164">
        <f t="shared" si="0"/>
        <v>6320.5999999999995</v>
      </c>
      <c r="I24" s="164">
        <f t="shared" si="0"/>
        <v>6334.9</v>
      </c>
      <c r="J24" s="341"/>
    </row>
    <row r="25" spans="1:10">
      <c r="A25" s="6" t="s">
        <v>203</v>
      </c>
      <c r="B25" s="7">
        <v>1998</v>
      </c>
      <c r="C25" s="7">
        <v>2021</v>
      </c>
      <c r="D25" s="7">
        <v>2044</v>
      </c>
      <c r="E25" s="7">
        <v>2108</v>
      </c>
      <c r="F25" s="7">
        <v>2143</v>
      </c>
      <c r="G25" s="164">
        <v>2174</v>
      </c>
      <c r="H25" s="164">
        <v>2210</v>
      </c>
      <c r="I25" s="164">
        <v>2215</v>
      </c>
      <c r="J25" s="341"/>
    </row>
    <row r="26" spans="1:10" ht="15.75" thickBot="1">
      <c r="A26" s="94" t="s">
        <v>72</v>
      </c>
      <c r="B26" s="95">
        <f t="shared" ref="B26:I26" si="1">SUM(B23:B24)</f>
        <v>5804.28</v>
      </c>
      <c r="C26" s="95">
        <f t="shared" si="1"/>
        <v>5870.0599999999995</v>
      </c>
      <c r="D26" s="95">
        <f t="shared" si="1"/>
        <v>5957.84</v>
      </c>
      <c r="E26" s="95">
        <f t="shared" si="1"/>
        <v>6186.88</v>
      </c>
      <c r="F26" s="95">
        <f t="shared" si="1"/>
        <v>6286.98</v>
      </c>
      <c r="G26" s="343">
        <f t="shared" si="1"/>
        <v>6375.6399999999994</v>
      </c>
      <c r="H26" s="343">
        <f t="shared" si="1"/>
        <v>6484.5999999999995</v>
      </c>
      <c r="I26" s="343">
        <f t="shared" si="1"/>
        <v>6498.9</v>
      </c>
      <c r="J26" s="342"/>
    </row>
    <row r="27" spans="1:10">
      <c r="A27" s="694"/>
      <c r="B27" s="695"/>
      <c r="C27" s="695"/>
      <c r="D27" s="695"/>
      <c r="E27" s="695"/>
      <c r="F27" s="695"/>
      <c r="G27" s="695"/>
      <c r="H27" s="695"/>
      <c r="I27" s="695"/>
      <c r="J27" s="696"/>
    </row>
    <row r="28" spans="1:10">
      <c r="A28" s="694"/>
      <c r="B28" s="695"/>
      <c r="C28" s="695"/>
      <c r="D28" s="695"/>
      <c r="E28" s="695"/>
      <c r="F28" s="695"/>
      <c r="G28" s="695"/>
      <c r="H28" s="695"/>
      <c r="I28" s="695"/>
      <c r="J28" s="696"/>
    </row>
    <row r="29" spans="1:10">
      <c r="A29" s="694"/>
      <c r="B29" s="695"/>
      <c r="C29" s="695"/>
      <c r="D29" s="695"/>
      <c r="E29" s="695"/>
      <c r="F29" s="695"/>
      <c r="G29" s="695"/>
      <c r="H29" s="695"/>
      <c r="I29" s="695"/>
      <c r="J29" s="696"/>
    </row>
    <row r="30" spans="1:10">
      <c r="A30" s="694"/>
      <c r="B30" s="695"/>
      <c r="C30" s="695"/>
      <c r="D30" s="695"/>
      <c r="E30" s="695"/>
      <c r="F30" s="695"/>
      <c r="G30" s="695"/>
      <c r="H30" s="695"/>
      <c r="I30" s="695"/>
      <c r="J30" s="696"/>
    </row>
    <row r="31" spans="1:10">
      <c r="A31" s="694"/>
      <c r="B31" s="695"/>
      <c r="C31" s="695"/>
      <c r="D31" s="695"/>
      <c r="E31" s="695"/>
      <c r="F31" s="695"/>
      <c r="G31" s="695"/>
      <c r="H31" s="695"/>
      <c r="I31" s="695"/>
      <c r="J31" s="696"/>
    </row>
    <row r="32" spans="1:10">
      <c r="A32" s="694"/>
      <c r="B32" s="695"/>
      <c r="C32" s="695"/>
      <c r="D32" s="695"/>
      <c r="E32" s="695"/>
      <c r="F32" s="695"/>
      <c r="G32" s="695"/>
      <c r="H32" s="695"/>
      <c r="I32" s="695"/>
      <c r="J32" s="696"/>
    </row>
    <row r="33" spans="1:10">
      <c r="A33" s="694"/>
      <c r="B33" s="695"/>
      <c r="C33" s="695"/>
      <c r="D33" s="695"/>
      <c r="E33" s="695"/>
      <c r="F33" s="695"/>
      <c r="G33" s="695"/>
      <c r="H33" s="695"/>
      <c r="I33" s="695"/>
      <c r="J33" s="696"/>
    </row>
    <row r="34" spans="1:10">
      <c r="A34" s="694"/>
      <c r="B34" s="695"/>
      <c r="C34" s="695"/>
      <c r="D34" s="695"/>
      <c r="E34" s="695"/>
      <c r="F34" s="695"/>
      <c r="G34" s="695"/>
      <c r="H34" s="695"/>
      <c r="I34" s="695"/>
      <c r="J34" s="696"/>
    </row>
    <row r="35" spans="1:10">
      <c r="A35" s="694"/>
      <c r="B35" s="695"/>
      <c r="C35" s="695"/>
      <c r="D35" s="695"/>
      <c r="E35" s="695"/>
      <c r="F35" s="695"/>
      <c r="G35" s="695"/>
      <c r="H35" s="695"/>
      <c r="I35" s="695"/>
      <c r="J35" s="696"/>
    </row>
    <row r="36" spans="1:10">
      <c r="A36" s="694"/>
      <c r="B36" s="695"/>
      <c r="C36" s="695"/>
      <c r="D36" s="695"/>
      <c r="E36" s="695"/>
      <c r="F36" s="695"/>
      <c r="G36" s="695"/>
      <c r="H36" s="695"/>
      <c r="I36" s="695"/>
      <c r="J36" s="696"/>
    </row>
    <row r="37" spans="1:10">
      <c r="A37" s="694"/>
      <c r="B37" s="695"/>
      <c r="C37" s="695"/>
      <c r="D37" s="695"/>
      <c r="E37" s="695"/>
      <c r="F37" s="695"/>
      <c r="G37" s="695"/>
      <c r="H37" s="695"/>
      <c r="I37" s="695"/>
      <c r="J37" s="696"/>
    </row>
    <row r="38" spans="1:10">
      <c r="A38" s="694"/>
      <c r="B38" s="695"/>
      <c r="C38" s="695"/>
      <c r="D38" s="695"/>
      <c r="E38" s="695"/>
      <c r="F38" s="695"/>
      <c r="G38" s="695"/>
      <c r="H38" s="695"/>
      <c r="I38" s="695"/>
      <c r="J38" s="696"/>
    </row>
    <row r="39" spans="1:10">
      <c r="A39" s="694"/>
      <c r="B39" s="695"/>
      <c r="C39" s="695"/>
      <c r="D39" s="695"/>
      <c r="E39" s="695"/>
      <c r="F39" s="695"/>
      <c r="G39" s="695"/>
      <c r="H39" s="695"/>
      <c r="I39" s="695"/>
      <c r="J39" s="696"/>
    </row>
    <row r="40" spans="1:10">
      <c r="A40" s="694"/>
      <c r="B40" s="695"/>
      <c r="C40" s="695"/>
      <c r="D40" s="695"/>
      <c r="E40" s="695"/>
      <c r="F40" s="695"/>
      <c r="G40" s="695"/>
      <c r="H40" s="695"/>
      <c r="I40" s="695"/>
      <c r="J40" s="696"/>
    </row>
    <row r="41" spans="1:10">
      <c r="A41" s="694"/>
      <c r="B41" s="695"/>
      <c r="C41" s="695"/>
      <c r="D41" s="695"/>
      <c r="E41" s="695"/>
      <c r="F41" s="695"/>
      <c r="G41" s="695"/>
      <c r="H41" s="695"/>
      <c r="I41" s="695"/>
      <c r="J41" s="696"/>
    </row>
    <row r="42" spans="1:10">
      <c r="A42" s="694"/>
      <c r="B42" s="695"/>
      <c r="C42" s="695"/>
      <c r="D42" s="695"/>
      <c r="E42" s="695"/>
      <c r="F42" s="695"/>
      <c r="G42" s="695"/>
      <c r="H42" s="695"/>
      <c r="I42" s="695"/>
      <c r="J42" s="696"/>
    </row>
    <row r="43" spans="1:10">
      <c r="A43" s="694"/>
      <c r="B43" s="695"/>
      <c r="C43" s="695"/>
      <c r="D43" s="695"/>
      <c r="E43" s="695"/>
      <c r="F43" s="695"/>
      <c r="G43" s="695"/>
      <c r="H43" s="695"/>
      <c r="I43" s="695"/>
      <c r="J43" s="696"/>
    </row>
    <row r="44" spans="1:10" ht="15.75" thickBot="1">
      <c r="A44" s="697"/>
      <c r="B44" s="698"/>
      <c r="C44" s="698"/>
      <c r="D44" s="698"/>
      <c r="E44" s="698"/>
      <c r="F44" s="698"/>
      <c r="G44" s="698"/>
      <c r="H44" s="698"/>
      <c r="I44" s="698"/>
      <c r="J44" s="699"/>
    </row>
    <row r="45" spans="1:10">
      <c r="A45" s="448" t="s">
        <v>458</v>
      </c>
      <c r="B45" s="653"/>
      <c r="C45" s="653"/>
      <c r="D45" s="653"/>
      <c r="E45" s="653"/>
      <c r="F45" s="653"/>
      <c r="G45" s="653"/>
      <c r="H45" s="653"/>
      <c r="I45" s="653"/>
      <c r="J45" s="654"/>
    </row>
    <row r="46" spans="1:10">
      <c r="A46" s="527"/>
      <c r="B46" s="655"/>
      <c r="C46" s="655"/>
      <c r="D46" s="655"/>
      <c r="E46" s="655"/>
      <c r="F46" s="655"/>
      <c r="G46" s="655"/>
      <c r="H46" s="655"/>
      <c r="I46" s="655"/>
      <c r="J46" s="656"/>
    </row>
    <row r="47" spans="1:10">
      <c r="A47" s="527"/>
      <c r="B47" s="655"/>
      <c r="C47" s="655"/>
      <c r="D47" s="655"/>
      <c r="E47" s="655"/>
      <c r="F47" s="655"/>
      <c r="G47" s="655"/>
      <c r="H47" s="655"/>
      <c r="I47" s="655"/>
      <c r="J47" s="656"/>
    </row>
    <row r="48" spans="1:10">
      <c r="A48" s="527"/>
      <c r="B48" s="655"/>
      <c r="C48" s="655"/>
      <c r="D48" s="655"/>
      <c r="E48" s="655"/>
      <c r="F48" s="655"/>
      <c r="G48" s="655"/>
      <c r="H48" s="655"/>
      <c r="I48" s="655"/>
      <c r="J48" s="656"/>
    </row>
    <row r="49" spans="1:10" ht="15.75" thickBot="1">
      <c r="A49" s="682"/>
      <c r="B49" s="683"/>
      <c r="C49" s="683"/>
      <c r="D49" s="683"/>
      <c r="E49" s="683"/>
      <c r="F49" s="683"/>
      <c r="G49" s="683"/>
      <c r="H49" s="683"/>
      <c r="I49" s="683"/>
      <c r="J49" s="684"/>
    </row>
    <row r="50" spans="1:10">
      <c r="A50" s="448" t="s">
        <v>459</v>
      </c>
      <c r="B50" s="653"/>
      <c r="C50" s="653"/>
      <c r="D50" s="653"/>
      <c r="E50" s="653"/>
      <c r="F50" s="653"/>
      <c r="G50" s="653"/>
      <c r="H50" s="653"/>
      <c r="I50" s="653"/>
      <c r="J50" s="654"/>
    </row>
    <row r="51" spans="1:10">
      <c r="A51" s="527"/>
      <c r="B51" s="655"/>
      <c r="C51" s="655"/>
      <c r="D51" s="655"/>
      <c r="E51" s="655"/>
      <c r="F51" s="655"/>
      <c r="G51" s="655"/>
      <c r="H51" s="655"/>
      <c r="I51" s="655"/>
      <c r="J51" s="656"/>
    </row>
    <row r="52" spans="1:10">
      <c r="A52" s="527"/>
      <c r="B52" s="655"/>
      <c r="C52" s="655"/>
      <c r="D52" s="655"/>
      <c r="E52" s="655"/>
      <c r="F52" s="655"/>
      <c r="G52" s="655"/>
      <c r="H52" s="655"/>
      <c r="I52" s="655"/>
      <c r="J52" s="656"/>
    </row>
    <row r="53" spans="1:10">
      <c r="A53" s="527"/>
      <c r="B53" s="655"/>
      <c r="C53" s="655"/>
      <c r="D53" s="655"/>
      <c r="E53" s="655"/>
      <c r="F53" s="655"/>
      <c r="G53" s="655"/>
      <c r="H53" s="655"/>
      <c r="I53" s="655"/>
      <c r="J53" s="656"/>
    </row>
    <row r="54" spans="1:10" ht="15.75" customHeight="1">
      <c r="A54" s="552" t="s">
        <v>506</v>
      </c>
      <c r="B54" s="553"/>
      <c r="C54" s="553"/>
      <c r="D54" s="553"/>
      <c r="E54" s="553"/>
      <c r="F54" s="553"/>
      <c r="G54" s="553"/>
      <c r="H54" s="553"/>
      <c r="I54" s="553"/>
      <c r="J54" s="554"/>
    </row>
    <row r="55" spans="1:10" ht="15.75" customHeight="1">
      <c r="A55" s="555"/>
      <c r="B55" s="556"/>
      <c r="C55" s="556"/>
      <c r="D55" s="556"/>
      <c r="E55" s="556"/>
      <c r="F55" s="556"/>
      <c r="G55" s="556"/>
      <c r="H55" s="556"/>
      <c r="I55" s="556"/>
      <c r="J55" s="557"/>
    </row>
    <row r="56" spans="1:10" ht="15.75" customHeight="1">
      <c r="A56" s="555"/>
      <c r="B56" s="556"/>
      <c r="C56" s="556"/>
      <c r="D56" s="556"/>
      <c r="E56" s="556"/>
      <c r="F56" s="556"/>
      <c r="G56" s="556"/>
      <c r="H56" s="556"/>
      <c r="I56" s="556"/>
      <c r="J56" s="557"/>
    </row>
    <row r="57" spans="1:10" ht="15.75" customHeight="1">
      <c r="A57" s="558"/>
      <c r="B57" s="559"/>
      <c r="C57" s="559"/>
      <c r="D57" s="559"/>
      <c r="E57" s="559"/>
      <c r="F57" s="559"/>
      <c r="G57" s="559"/>
      <c r="H57" s="559"/>
      <c r="I57" s="559"/>
      <c r="J57" s="560"/>
    </row>
  </sheetData>
  <sheetProtection sheet="1" formatCells="0" formatColumns="0" formatRows="0" insertColumns="0" insertRows="0" insertHyperlinks="0" deleteColumns="0" deleteRows="0" sort="0" autoFilter="0" pivotTables="0"/>
  <mergeCells count="22">
    <mergeCell ref="A54:J57"/>
    <mergeCell ref="A1:J1"/>
    <mergeCell ref="A7:J7"/>
    <mergeCell ref="A2:J2"/>
    <mergeCell ref="A3:J3"/>
    <mergeCell ref="A4:J4"/>
    <mergeCell ref="A5:J5"/>
    <mergeCell ref="A6:J6"/>
    <mergeCell ref="A50:J53"/>
    <mergeCell ref="A8:J9"/>
    <mergeCell ref="A10:J10"/>
    <mergeCell ref="A11:J11"/>
    <mergeCell ref="A12:J12"/>
    <mergeCell ref="A13:J13"/>
    <mergeCell ref="A14:J14"/>
    <mergeCell ref="A15:J15"/>
    <mergeCell ref="A20:J20"/>
    <mergeCell ref="A21:J21"/>
    <mergeCell ref="A27:J44"/>
    <mergeCell ref="A45:J49"/>
    <mergeCell ref="A16:C16"/>
    <mergeCell ref="A18:B18"/>
  </mergeCells>
  <hyperlinks>
    <hyperlink ref="A17" r:id="rId1"/>
    <hyperlink ref="A15" r:id="rId2"/>
    <hyperlink ref="A19" r:id="rId3"/>
  </hyperlinks>
  <pageMargins left="0.7" right="0.7" top="0.75" bottom="0.75" header="0.3" footer="0.3"/>
  <drawing r:id="rId4"/>
</worksheet>
</file>

<file path=xl/worksheets/sheet16.xml><?xml version="1.0" encoding="utf-8"?>
<worksheet xmlns="http://schemas.openxmlformats.org/spreadsheetml/2006/main" xmlns:r="http://schemas.openxmlformats.org/officeDocument/2006/relationships">
  <dimension ref="A1:I85"/>
  <sheetViews>
    <sheetView workbookViewId="0">
      <selection activeCell="A15" sqref="A15:I15"/>
    </sheetView>
  </sheetViews>
  <sheetFormatPr baseColWidth="10" defaultRowHeight="15"/>
  <cols>
    <col min="1" max="1" width="16.140625" customWidth="1"/>
    <col min="2" max="2" width="17.85546875" customWidth="1"/>
    <col min="3" max="3" width="18" customWidth="1"/>
    <col min="4" max="4" width="17.42578125" customWidth="1"/>
    <col min="5" max="5" width="16.85546875" customWidth="1"/>
    <col min="6" max="6" width="13.28515625" customWidth="1"/>
    <col min="7" max="7" width="13.7109375" customWidth="1"/>
    <col min="8" max="8" width="14.5703125" customWidth="1"/>
    <col min="9" max="9" width="14.28515625" customWidth="1"/>
  </cols>
  <sheetData>
    <row r="1" spans="1:9">
      <c r="A1" s="482" t="s">
        <v>204</v>
      </c>
      <c r="B1" s="483"/>
      <c r="C1" s="483"/>
      <c r="D1" s="483"/>
      <c r="E1" s="483"/>
      <c r="F1" s="483"/>
      <c r="G1" s="483"/>
      <c r="H1" s="483"/>
      <c r="I1" s="484"/>
    </row>
    <row r="2" spans="1:9" ht="15.75" thickBot="1">
      <c r="A2" s="624"/>
      <c r="B2" s="625"/>
      <c r="C2" s="625"/>
      <c r="D2" s="625"/>
      <c r="E2" s="625"/>
      <c r="F2" s="625"/>
      <c r="G2" s="625"/>
      <c r="H2" s="625"/>
      <c r="I2" s="626"/>
    </row>
    <row r="3" spans="1:9" ht="15.75" thickBot="1">
      <c r="A3" s="491" t="s">
        <v>144</v>
      </c>
      <c r="B3" s="492"/>
      <c r="C3" s="492"/>
      <c r="D3" s="492"/>
      <c r="E3" s="492"/>
      <c r="F3" s="492"/>
      <c r="G3" s="492"/>
      <c r="H3" s="492"/>
      <c r="I3" s="493"/>
    </row>
    <row r="4" spans="1:9" ht="15.75" thickBot="1">
      <c r="A4" s="542"/>
      <c r="B4" s="543"/>
      <c r="C4" s="543"/>
      <c r="D4" s="543"/>
      <c r="E4" s="543"/>
      <c r="F4" s="543"/>
      <c r="G4" s="543"/>
      <c r="H4" s="543"/>
      <c r="I4" s="544"/>
    </row>
    <row r="5" spans="1:9" ht="57.75" customHeight="1" thickBot="1">
      <c r="A5" s="497" t="s">
        <v>205</v>
      </c>
      <c r="B5" s="779"/>
      <c r="C5" s="779"/>
      <c r="D5" s="779"/>
      <c r="E5" s="779"/>
      <c r="F5" s="779"/>
      <c r="G5" s="779"/>
      <c r="H5" s="779"/>
      <c r="I5" s="780"/>
    </row>
    <row r="6" spans="1:9" ht="15.75" thickBot="1">
      <c r="A6" s="594"/>
      <c r="B6" s="595"/>
      <c r="C6" s="595"/>
      <c r="D6" s="595"/>
      <c r="E6" s="595"/>
      <c r="F6" s="595"/>
      <c r="G6" s="595"/>
      <c r="H6" s="595"/>
      <c r="I6" s="596"/>
    </row>
    <row r="7" spans="1:9" ht="15" customHeight="1" thickBot="1">
      <c r="A7" s="545" t="s">
        <v>38</v>
      </c>
      <c r="B7" s="546"/>
      <c r="C7" s="546"/>
      <c r="D7" s="546"/>
      <c r="E7" s="546"/>
      <c r="F7" s="546"/>
      <c r="G7" s="546"/>
      <c r="H7" s="546"/>
      <c r="I7" s="623"/>
    </row>
    <row r="8" spans="1:9" ht="132" customHeight="1" thickBot="1">
      <c r="A8" s="781" t="s">
        <v>206</v>
      </c>
      <c r="B8" s="779"/>
      <c r="C8" s="779"/>
      <c r="D8" s="779"/>
      <c r="E8" s="779"/>
      <c r="F8" s="779"/>
      <c r="G8" s="779"/>
      <c r="H8" s="779"/>
      <c r="I8" s="780"/>
    </row>
    <row r="9" spans="1:9" ht="15.75" thickBot="1">
      <c r="A9" s="606"/>
      <c r="B9" s="607"/>
      <c r="C9" s="607"/>
      <c r="D9" s="607"/>
      <c r="E9" s="607"/>
      <c r="F9" s="607"/>
      <c r="G9" s="607"/>
      <c r="H9" s="607"/>
      <c r="I9" s="608"/>
    </row>
    <row r="10" spans="1:9" ht="15.75" thickBot="1">
      <c r="A10" s="491" t="s">
        <v>207</v>
      </c>
      <c r="B10" s="492"/>
      <c r="C10" s="492"/>
      <c r="D10" s="492"/>
      <c r="E10" s="492"/>
      <c r="F10" s="492"/>
      <c r="G10" s="492"/>
      <c r="H10" s="492"/>
      <c r="I10" s="493"/>
    </row>
    <row r="11" spans="1:9" ht="15.75" thickBot="1">
      <c r="A11" s="606"/>
      <c r="B11" s="607"/>
      <c r="C11" s="607"/>
      <c r="D11" s="607"/>
      <c r="E11" s="607"/>
      <c r="F11" s="607"/>
      <c r="G11" s="607"/>
      <c r="H11" s="607"/>
      <c r="I11" s="608"/>
    </row>
    <row r="12" spans="1:9">
      <c r="A12" s="521" t="s">
        <v>126</v>
      </c>
      <c r="B12" s="522"/>
      <c r="C12" s="522"/>
      <c r="D12" s="522"/>
      <c r="E12" s="522"/>
      <c r="F12" s="522"/>
      <c r="G12" s="522"/>
      <c r="H12" s="522"/>
      <c r="I12" s="523"/>
    </row>
    <row r="13" spans="1:9">
      <c r="A13" s="463" t="s">
        <v>413</v>
      </c>
      <c r="B13" s="464"/>
      <c r="C13" s="464"/>
      <c r="D13" s="464"/>
      <c r="E13" s="464"/>
      <c r="F13" s="464"/>
      <c r="G13" s="464"/>
      <c r="H13" s="464"/>
      <c r="I13" s="465"/>
    </row>
    <row r="14" spans="1:9" ht="18.75" customHeight="1" thickBot="1">
      <c r="A14" s="665" t="s">
        <v>208</v>
      </c>
      <c r="B14" s="666"/>
      <c r="C14" s="666"/>
      <c r="D14" s="666"/>
      <c r="E14" s="666"/>
      <c r="F14" s="666"/>
      <c r="G14" s="666"/>
      <c r="H14" s="666"/>
      <c r="I14" s="667"/>
    </row>
    <row r="15" spans="1:9" ht="15.75" thickBot="1">
      <c r="A15" s="588"/>
      <c r="B15" s="589"/>
      <c r="C15" s="589"/>
      <c r="D15" s="589"/>
      <c r="E15" s="589"/>
      <c r="F15" s="589"/>
      <c r="G15" s="589"/>
      <c r="H15" s="589"/>
      <c r="I15" s="590"/>
    </row>
    <row r="16" spans="1:9" ht="15.75" thickBot="1">
      <c r="A16" s="545" t="s">
        <v>44</v>
      </c>
      <c r="B16" s="546"/>
      <c r="C16" s="546"/>
      <c r="D16" s="546"/>
      <c r="E16" s="546"/>
      <c r="F16" s="546"/>
      <c r="G16" s="546"/>
      <c r="H16" s="546"/>
      <c r="I16" s="623"/>
    </row>
    <row r="17" spans="1:9">
      <c r="A17" s="69"/>
      <c r="B17" s="96">
        <v>2011</v>
      </c>
      <c r="C17" s="97" t="s">
        <v>209</v>
      </c>
      <c r="D17" s="96">
        <v>2012</v>
      </c>
      <c r="E17" s="97" t="s">
        <v>209</v>
      </c>
      <c r="F17" s="96">
        <v>2013</v>
      </c>
      <c r="G17" s="97" t="s">
        <v>209</v>
      </c>
      <c r="H17" s="96">
        <v>2014</v>
      </c>
      <c r="I17" s="97" t="s">
        <v>209</v>
      </c>
    </row>
    <row r="18" spans="1:9">
      <c r="A18" s="98" t="s">
        <v>210</v>
      </c>
      <c r="B18" s="99">
        <v>138.44</v>
      </c>
      <c r="C18" s="110">
        <f>B18/B20*100</f>
        <v>3.9255384004650304</v>
      </c>
      <c r="D18" s="99">
        <v>138.44</v>
      </c>
      <c r="E18" s="110">
        <f>D18/D20*100</f>
        <v>3.9255384004650304</v>
      </c>
      <c r="F18" s="99">
        <v>138.44</v>
      </c>
      <c r="G18" s="110">
        <f>F18/F20*100</f>
        <v>3.9255384004650304</v>
      </c>
      <c r="H18" s="99">
        <v>138.44</v>
      </c>
      <c r="I18" s="110">
        <f>H18/H20*100</f>
        <v>3.9255384004650304</v>
      </c>
    </row>
    <row r="19" spans="1:9">
      <c r="A19" s="98" t="s">
        <v>211</v>
      </c>
      <c r="B19" s="99">
        <v>3388.21</v>
      </c>
      <c r="C19" s="110">
        <f>B19/B20*100</f>
        <v>96.07446159953497</v>
      </c>
      <c r="D19" s="99">
        <v>3388.21</v>
      </c>
      <c r="E19" s="110">
        <f>D19/D20*100</f>
        <v>96.07446159953497</v>
      </c>
      <c r="F19" s="99">
        <v>3388.21</v>
      </c>
      <c r="G19" s="110">
        <f>F19/F20*100</f>
        <v>96.07446159953497</v>
      </c>
      <c r="H19" s="99">
        <v>3388.21</v>
      </c>
      <c r="I19" s="110">
        <f>H19/H20*100</f>
        <v>96.07446159953497</v>
      </c>
    </row>
    <row r="20" spans="1:9">
      <c r="A20" s="98" t="s">
        <v>212</v>
      </c>
      <c r="B20" s="99">
        <f t="shared" ref="B20:E20" si="0">SUM(B18:B19)</f>
        <v>3526.65</v>
      </c>
      <c r="C20" s="99">
        <f t="shared" si="0"/>
        <v>100</v>
      </c>
      <c r="D20" s="99">
        <f t="shared" si="0"/>
        <v>3526.65</v>
      </c>
      <c r="E20" s="99">
        <f t="shared" si="0"/>
        <v>100</v>
      </c>
      <c r="F20" s="99">
        <v>3526.65</v>
      </c>
      <c r="G20" s="99">
        <f>F20/F20*100</f>
        <v>100</v>
      </c>
      <c r="H20" s="99">
        <v>3526.65</v>
      </c>
      <c r="I20" s="99">
        <f>H20/H20*100</f>
        <v>100</v>
      </c>
    </row>
    <row r="21" spans="1:9">
      <c r="A21" s="457"/>
      <c r="B21" s="458"/>
      <c r="C21" s="458"/>
      <c r="D21" s="458"/>
      <c r="E21" s="458"/>
      <c r="F21" s="458"/>
      <c r="G21" s="458"/>
      <c r="H21" s="458"/>
      <c r="I21" s="459"/>
    </row>
    <row r="22" spans="1:9">
      <c r="A22" s="457"/>
      <c r="B22" s="458"/>
      <c r="C22" s="458"/>
      <c r="D22" s="458"/>
      <c r="E22" s="458"/>
      <c r="F22" s="458"/>
      <c r="G22" s="458"/>
      <c r="H22" s="458"/>
      <c r="I22" s="459"/>
    </row>
    <row r="23" spans="1:9">
      <c r="A23" s="457"/>
      <c r="B23" s="458"/>
      <c r="C23" s="458"/>
      <c r="D23" s="458"/>
      <c r="E23" s="458"/>
      <c r="F23" s="458"/>
      <c r="G23" s="458"/>
      <c r="H23" s="458"/>
      <c r="I23" s="459"/>
    </row>
    <row r="24" spans="1:9">
      <c r="A24" s="457"/>
      <c r="B24" s="458"/>
      <c r="C24" s="458"/>
      <c r="D24" s="458"/>
      <c r="E24" s="458"/>
      <c r="F24" s="458"/>
      <c r="G24" s="458"/>
      <c r="H24" s="458"/>
      <c r="I24" s="459"/>
    </row>
    <row r="25" spans="1:9">
      <c r="A25" s="457"/>
      <c r="B25" s="458"/>
      <c r="C25" s="458"/>
      <c r="D25" s="458"/>
      <c r="E25" s="458"/>
      <c r="F25" s="458"/>
      <c r="G25" s="458"/>
      <c r="H25" s="458"/>
      <c r="I25" s="459"/>
    </row>
    <row r="26" spans="1:9">
      <c r="A26" s="457"/>
      <c r="B26" s="458"/>
      <c r="C26" s="458"/>
      <c r="D26" s="458"/>
      <c r="E26" s="458"/>
      <c r="F26" s="458"/>
      <c r="G26" s="458"/>
      <c r="H26" s="458"/>
      <c r="I26" s="459"/>
    </row>
    <row r="27" spans="1:9">
      <c r="A27" s="457"/>
      <c r="B27" s="458"/>
      <c r="C27" s="458"/>
      <c r="D27" s="458"/>
      <c r="E27" s="458"/>
      <c r="F27" s="458"/>
      <c r="G27" s="458"/>
      <c r="H27" s="458"/>
      <c r="I27" s="459"/>
    </row>
    <row r="28" spans="1:9">
      <c r="A28" s="457"/>
      <c r="B28" s="458"/>
      <c r="C28" s="458"/>
      <c r="D28" s="458"/>
      <c r="E28" s="458"/>
      <c r="F28" s="458"/>
      <c r="G28" s="458"/>
      <c r="H28" s="458"/>
      <c r="I28" s="459"/>
    </row>
    <row r="29" spans="1:9">
      <c r="A29" s="457"/>
      <c r="B29" s="458"/>
      <c r="C29" s="458"/>
      <c r="D29" s="458"/>
      <c r="E29" s="458"/>
      <c r="F29" s="458"/>
      <c r="G29" s="458"/>
      <c r="H29" s="458"/>
      <c r="I29" s="459"/>
    </row>
    <row r="30" spans="1:9">
      <c r="A30" s="457"/>
      <c r="B30" s="458"/>
      <c r="C30" s="458"/>
      <c r="D30" s="458"/>
      <c r="E30" s="458"/>
      <c r="F30" s="458"/>
      <c r="G30" s="458"/>
      <c r="H30" s="458"/>
      <c r="I30" s="459"/>
    </row>
    <row r="31" spans="1:9">
      <c r="A31" s="457"/>
      <c r="B31" s="458"/>
      <c r="C31" s="458"/>
      <c r="D31" s="458"/>
      <c r="E31" s="458"/>
      <c r="F31" s="458"/>
      <c r="G31" s="458"/>
      <c r="H31" s="458"/>
      <c r="I31" s="459"/>
    </row>
    <row r="32" spans="1:9">
      <c r="A32" s="457"/>
      <c r="B32" s="458"/>
      <c r="C32" s="458"/>
      <c r="D32" s="458"/>
      <c r="E32" s="458"/>
      <c r="F32" s="458"/>
      <c r="G32" s="458"/>
      <c r="H32" s="458"/>
      <c r="I32" s="459"/>
    </row>
    <row r="33" spans="1:9">
      <c r="A33" s="457"/>
      <c r="B33" s="458"/>
      <c r="C33" s="458"/>
      <c r="D33" s="458"/>
      <c r="E33" s="458"/>
      <c r="F33" s="458"/>
      <c r="G33" s="458"/>
      <c r="H33" s="458"/>
      <c r="I33" s="459"/>
    </row>
    <row r="34" spans="1:9">
      <c r="A34" s="457"/>
      <c r="B34" s="458"/>
      <c r="C34" s="458"/>
      <c r="D34" s="458"/>
      <c r="E34" s="458"/>
      <c r="F34" s="458"/>
      <c r="G34" s="458"/>
      <c r="H34" s="458"/>
      <c r="I34" s="459"/>
    </row>
    <row r="35" spans="1:9">
      <c r="A35" s="457"/>
      <c r="B35" s="458"/>
      <c r="C35" s="458"/>
      <c r="D35" s="458"/>
      <c r="E35" s="458"/>
      <c r="F35" s="458"/>
      <c r="G35" s="458"/>
      <c r="H35" s="458"/>
      <c r="I35" s="459"/>
    </row>
    <row r="36" spans="1:9">
      <c r="A36" s="457"/>
      <c r="B36" s="458"/>
      <c r="C36" s="458"/>
      <c r="D36" s="458"/>
      <c r="E36" s="458"/>
      <c r="F36" s="458"/>
      <c r="G36" s="458"/>
      <c r="H36" s="458"/>
      <c r="I36" s="459"/>
    </row>
    <row r="37" spans="1:9">
      <c r="A37" s="457"/>
      <c r="B37" s="458"/>
      <c r="C37" s="458"/>
      <c r="D37" s="458"/>
      <c r="E37" s="458"/>
      <c r="F37" s="458"/>
      <c r="G37" s="458"/>
      <c r="H37" s="458"/>
      <c r="I37" s="459"/>
    </row>
    <row r="38" spans="1:9">
      <c r="A38" s="457"/>
      <c r="B38" s="458"/>
      <c r="C38" s="458"/>
      <c r="D38" s="458"/>
      <c r="E38" s="458"/>
      <c r="F38" s="458"/>
      <c r="G38" s="458"/>
      <c r="H38" s="458"/>
      <c r="I38" s="459"/>
    </row>
    <row r="39" spans="1:9">
      <c r="A39" s="457"/>
      <c r="B39" s="458"/>
      <c r="C39" s="458"/>
      <c r="D39" s="458"/>
      <c r="E39" s="458"/>
      <c r="F39" s="458"/>
      <c r="G39" s="458"/>
      <c r="H39" s="458"/>
      <c r="I39" s="459"/>
    </row>
    <row r="40" spans="1:9">
      <c r="A40" s="457"/>
      <c r="B40" s="458"/>
      <c r="C40" s="458"/>
      <c r="D40" s="458"/>
      <c r="E40" s="458"/>
      <c r="F40" s="458"/>
      <c r="G40" s="458"/>
      <c r="H40" s="458"/>
      <c r="I40" s="459"/>
    </row>
    <row r="41" spans="1:9">
      <c r="A41" s="457"/>
      <c r="B41" s="458"/>
      <c r="C41" s="458"/>
      <c r="D41" s="458"/>
      <c r="E41" s="458"/>
      <c r="F41" s="458"/>
      <c r="G41" s="458"/>
      <c r="H41" s="458"/>
      <c r="I41" s="459"/>
    </row>
    <row r="42" spans="1:9" ht="15.75" thickBot="1">
      <c r="A42" s="460"/>
      <c r="B42" s="461"/>
      <c r="C42" s="461"/>
      <c r="D42" s="461"/>
      <c r="E42" s="461"/>
      <c r="F42" s="461"/>
      <c r="G42" s="461"/>
      <c r="H42" s="461"/>
      <c r="I42" s="462"/>
    </row>
    <row r="43" spans="1:9">
      <c r="A43" s="778" t="s">
        <v>82</v>
      </c>
      <c r="B43" s="449"/>
      <c r="C43" s="449"/>
      <c r="D43" s="449"/>
      <c r="E43" s="449"/>
      <c r="F43" s="449"/>
      <c r="G43" s="449"/>
      <c r="H43" s="449"/>
      <c r="I43" s="450"/>
    </row>
    <row r="44" spans="1:9">
      <c r="A44" s="451"/>
      <c r="B44" s="452"/>
      <c r="C44" s="452"/>
      <c r="D44" s="452"/>
      <c r="E44" s="452"/>
      <c r="F44" s="452"/>
      <c r="G44" s="452"/>
      <c r="H44" s="452"/>
      <c r="I44" s="453"/>
    </row>
    <row r="45" spans="1:9">
      <c r="A45" s="61" t="s">
        <v>213</v>
      </c>
      <c r="B45" s="100">
        <v>2011</v>
      </c>
      <c r="C45" s="101" t="s">
        <v>214</v>
      </c>
      <c r="D45" s="100">
        <v>2012</v>
      </c>
      <c r="E45" s="101" t="s">
        <v>214</v>
      </c>
      <c r="F45" s="100">
        <v>2013</v>
      </c>
      <c r="G45" s="101" t="s">
        <v>214</v>
      </c>
      <c r="H45" s="100">
        <v>2014</v>
      </c>
      <c r="I45" s="101" t="s">
        <v>214</v>
      </c>
    </row>
    <row r="46" spans="1:9" ht="26.25">
      <c r="A46" s="102" t="s">
        <v>210</v>
      </c>
      <c r="B46" s="99">
        <v>138.44</v>
      </c>
      <c r="C46" s="110">
        <f>B46/$B$48</f>
        <v>2.7561218395381247E-2</v>
      </c>
      <c r="D46" s="99">
        <v>138.44</v>
      </c>
      <c r="E46" s="110">
        <f>D46/$D$48</f>
        <v>2.7771313941825478E-2</v>
      </c>
      <c r="F46" s="99">
        <v>138.44</v>
      </c>
      <c r="G46" s="110">
        <f>F46/F48</f>
        <v>2.7354277810709347E-2</v>
      </c>
      <c r="H46" s="99">
        <v>138.44</v>
      </c>
      <c r="I46" s="110">
        <f>H46/H48</f>
        <v>2.7599681020733652E-2</v>
      </c>
    </row>
    <row r="47" spans="1:9">
      <c r="A47" s="102" t="s">
        <v>211</v>
      </c>
      <c r="B47" s="99">
        <v>3388.21</v>
      </c>
      <c r="C47" s="110">
        <f>B47/$B$48</f>
        <v>0.67453912004778027</v>
      </c>
      <c r="D47" s="99">
        <v>3388.21</v>
      </c>
      <c r="E47" s="110">
        <f>D47/$D$48</f>
        <v>0.67968104312938815</v>
      </c>
      <c r="F47" s="99">
        <v>3388.21</v>
      </c>
      <c r="G47" s="110">
        <f>F47/F48</f>
        <v>0.6694744121715076</v>
      </c>
      <c r="H47" s="99">
        <v>3388.21</v>
      </c>
      <c r="I47" s="110">
        <f>H47/H48</f>
        <v>0.67548046251993621</v>
      </c>
    </row>
    <row r="48" spans="1:9">
      <c r="A48" s="102" t="s">
        <v>215</v>
      </c>
      <c r="B48" s="46">
        <v>5023</v>
      </c>
      <c r="C48" s="101"/>
      <c r="D48" s="46">
        <v>4985</v>
      </c>
      <c r="E48" s="101"/>
      <c r="F48" s="46">
        <v>5061</v>
      </c>
      <c r="G48" s="101"/>
      <c r="H48" s="46">
        <v>5016</v>
      </c>
      <c r="I48" s="101"/>
    </row>
    <row r="49" spans="1:9">
      <c r="A49" s="457"/>
      <c r="B49" s="458"/>
      <c r="C49" s="458"/>
      <c r="D49" s="458"/>
      <c r="E49" s="458"/>
      <c r="F49" s="458"/>
      <c r="G49" s="458"/>
      <c r="H49" s="458"/>
      <c r="I49" s="459"/>
    </row>
    <row r="50" spans="1:9">
      <c r="A50" s="457"/>
      <c r="B50" s="458"/>
      <c r="C50" s="458"/>
      <c r="D50" s="458"/>
      <c r="E50" s="458"/>
      <c r="F50" s="458"/>
      <c r="G50" s="458"/>
      <c r="H50" s="458"/>
      <c r="I50" s="459"/>
    </row>
    <row r="51" spans="1:9">
      <c r="A51" s="457"/>
      <c r="B51" s="458"/>
      <c r="C51" s="458"/>
      <c r="D51" s="458"/>
      <c r="E51" s="458"/>
      <c r="F51" s="458"/>
      <c r="G51" s="458"/>
      <c r="H51" s="458"/>
      <c r="I51" s="459"/>
    </row>
    <row r="52" spans="1:9">
      <c r="A52" s="457"/>
      <c r="B52" s="458"/>
      <c r="C52" s="458"/>
      <c r="D52" s="458"/>
      <c r="E52" s="458"/>
      <c r="F52" s="458"/>
      <c r="G52" s="458"/>
      <c r="H52" s="458"/>
      <c r="I52" s="459"/>
    </row>
    <row r="53" spans="1:9">
      <c r="A53" s="457"/>
      <c r="B53" s="458"/>
      <c r="C53" s="458"/>
      <c r="D53" s="458"/>
      <c r="E53" s="458"/>
      <c r="F53" s="458"/>
      <c r="G53" s="458"/>
      <c r="H53" s="458"/>
      <c r="I53" s="459"/>
    </row>
    <row r="54" spans="1:9">
      <c r="A54" s="457"/>
      <c r="B54" s="458"/>
      <c r="C54" s="458"/>
      <c r="D54" s="458"/>
      <c r="E54" s="458"/>
      <c r="F54" s="458"/>
      <c r="G54" s="458"/>
      <c r="H54" s="458"/>
      <c r="I54" s="459"/>
    </row>
    <row r="55" spans="1:9">
      <c r="A55" s="457"/>
      <c r="B55" s="458"/>
      <c r="C55" s="458"/>
      <c r="D55" s="458"/>
      <c r="E55" s="458"/>
      <c r="F55" s="458"/>
      <c r="G55" s="458"/>
      <c r="H55" s="458"/>
      <c r="I55" s="459"/>
    </row>
    <row r="56" spans="1:9">
      <c r="A56" s="457"/>
      <c r="B56" s="458"/>
      <c r="C56" s="458"/>
      <c r="D56" s="458"/>
      <c r="E56" s="458"/>
      <c r="F56" s="458"/>
      <c r="G56" s="458"/>
      <c r="H56" s="458"/>
      <c r="I56" s="459"/>
    </row>
    <row r="57" spans="1:9">
      <c r="A57" s="457"/>
      <c r="B57" s="458"/>
      <c r="C57" s="458"/>
      <c r="D57" s="458"/>
      <c r="E57" s="458"/>
      <c r="F57" s="458"/>
      <c r="G57" s="458"/>
      <c r="H57" s="458"/>
      <c r="I57" s="459"/>
    </row>
    <row r="58" spans="1:9">
      <c r="A58" s="457"/>
      <c r="B58" s="458"/>
      <c r="C58" s="458"/>
      <c r="D58" s="458"/>
      <c r="E58" s="458"/>
      <c r="F58" s="458"/>
      <c r="G58" s="458"/>
      <c r="H58" s="458"/>
      <c r="I58" s="459"/>
    </row>
    <row r="59" spans="1:9">
      <c r="A59" s="457"/>
      <c r="B59" s="458"/>
      <c r="C59" s="458"/>
      <c r="D59" s="458"/>
      <c r="E59" s="458"/>
      <c r="F59" s="458"/>
      <c r="G59" s="458"/>
      <c r="H59" s="458"/>
      <c r="I59" s="459"/>
    </row>
    <row r="60" spans="1:9">
      <c r="A60" s="457"/>
      <c r="B60" s="458"/>
      <c r="C60" s="458"/>
      <c r="D60" s="458"/>
      <c r="E60" s="458"/>
      <c r="F60" s="458"/>
      <c r="G60" s="458"/>
      <c r="H60" s="458"/>
      <c r="I60" s="459"/>
    </row>
    <row r="61" spans="1:9">
      <c r="A61" s="457"/>
      <c r="B61" s="458"/>
      <c r="C61" s="458"/>
      <c r="D61" s="458"/>
      <c r="E61" s="458"/>
      <c r="F61" s="458"/>
      <c r="G61" s="458"/>
      <c r="H61" s="458"/>
      <c r="I61" s="459"/>
    </row>
    <row r="62" spans="1:9">
      <c r="A62" s="457"/>
      <c r="B62" s="458"/>
      <c r="C62" s="458"/>
      <c r="D62" s="458"/>
      <c r="E62" s="458"/>
      <c r="F62" s="458"/>
      <c r="G62" s="458"/>
      <c r="H62" s="458"/>
      <c r="I62" s="459"/>
    </row>
    <row r="63" spans="1:9">
      <c r="A63" s="457"/>
      <c r="B63" s="458"/>
      <c r="C63" s="458"/>
      <c r="D63" s="458"/>
      <c r="E63" s="458"/>
      <c r="F63" s="458"/>
      <c r="G63" s="458"/>
      <c r="H63" s="458"/>
      <c r="I63" s="459"/>
    </row>
    <row r="64" spans="1:9">
      <c r="A64" s="457"/>
      <c r="B64" s="458"/>
      <c r="C64" s="458"/>
      <c r="D64" s="458"/>
      <c r="E64" s="458"/>
      <c r="F64" s="458"/>
      <c r="G64" s="458"/>
      <c r="H64" s="458"/>
      <c r="I64" s="459"/>
    </row>
    <row r="65" spans="1:9">
      <c r="A65" s="457"/>
      <c r="B65" s="458"/>
      <c r="C65" s="458"/>
      <c r="D65" s="458"/>
      <c r="E65" s="458"/>
      <c r="F65" s="458"/>
      <c r="G65" s="458"/>
      <c r="H65" s="458"/>
      <c r="I65" s="459"/>
    </row>
    <row r="66" spans="1:9">
      <c r="A66" s="457"/>
      <c r="B66" s="458"/>
      <c r="C66" s="458"/>
      <c r="D66" s="458"/>
      <c r="E66" s="458"/>
      <c r="F66" s="458"/>
      <c r="G66" s="458"/>
      <c r="H66" s="458"/>
      <c r="I66" s="459"/>
    </row>
    <row r="67" spans="1:9">
      <c r="A67" s="457"/>
      <c r="B67" s="458"/>
      <c r="C67" s="458"/>
      <c r="D67" s="458"/>
      <c r="E67" s="458"/>
      <c r="F67" s="458"/>
      <c r="G67" s="458"/>
      <c r="H67" s="458"/>
      <c r="I67" s="459"/>
    </row>
    <row r="68" spans="1:9">
      <c r="A68" s="457"/>
      <c r="B68" s="458"/>
      <c r="C68" s="458"/>
      <c r="D68" s="458"/>
      <c r="E68" s="458"/>
      <c r="F68" s="458"/>
      <c r="G68" s="458"/>
      <c r="H68" s="458"/>
      <c r="I68" s="459"/>
    </row>
    <row r="69" spans="1:9">
      <c r="A69" s="457"/>
      <c r="B69" s="458"/>
      <c r="C69" s="458"/>
      <c r="D69" s="458"/>
      <c r="E69" s="458"/>
      <c r="F69" s="458"/>
      <c r="G69" s="458"/>
      <c r="H69" s="458"/>
      <c r="I69" s="459"/>
    </row>
    <row r="70" spans="1:9" ht="15.75" thickBot="1">
      <c r="A70" s="460"/>
      <c r="B70" s="461"/>
      <c r="C70" s="461"/>
      <c r="D70" s="461"/>
      <c r="E70" s="461"/>
      <c r="F70" s="461"/>
      <c r="G70" s="461"/>
      <c r="H70" s="461"/>
      <c r="I70" s="462"/>
    </row>
    <row r="71" spans="1:9">
      <c r="A71" s="448" t="s">
        <v>460</v>
      </c>
      <c r="B71" s="653"/>
      <c r="C71" s="653"/>
      <c r="D71" s="653"/>
      <c r="E71" s="653"/>
      <c r="F71" s="653"/>
      <c r="G71" s="653"/>
      <c r="H71" s="653"/>
      <c r="I71" s="654"/>
    </row>
    <row r="72" spans="1:9">
      <c r="A72" s="527"/>
      <c r="B72" s="655"/>
      <c r="C72" s="655"/>
      <c r="D72" s="655"/>
      <c r="E72" s="655"/>
      <c r="F72" s="655"/>
      <c r="G72" s="655"/>
      <c r="H72" s="655"/>
      <c r="I72" s="656"/>
    </row>
    <row r="73" spans="1:9">
      <c r="A73" s="527"/>
      <c r="B73" s="655"/>
      <c r="C73" s="655"/>
      <c r="D73" s="655"/>
      <c r="E73" s="655"/>
      <c r="F73" s="655"/>
      <c r="G73" s="655"/>
      <c r="H73" s="655"/>
      <c r="I73" s="656"/>
    </row>
    <row r="74" spans="1:9">
      <c r="A74" s="527"/>
      <c r="B74" s="655"/>
      <c r="C74" s="655"/>
      <c r="D74" s="655"/>
      <c r="E74" s="655"/>
      <c r="F74" s="655"/>
      <c r="G74" s="655"/>
      <c r="H74" s="655"/>
      <c r="I74" s="656"/>
    </row>
    <row r="75" spans="1:9" ht="15.75" thickBot="1">
      <c r="A75" s="682"/>
      <c r="B75" s="683"/>
      <c r="C75" s="683"/>
      <c r="D75" s="683"/>
      <c r="E75" s="683"/>
      <c r="F75" s="683"/>
      <c r="G75" s="683"/>
      <c r="H75" s="683"/>
      <c r="I75" s="684"/>
    </row>
    <row r="76" spans="1:9">
      <c r="A76" s="448" t="s">
        <v>461</v>
      </c>
      <c r="B76" s="653"/>
      <c r="C76" s="653"/>
      <c r="D76" s="653"/>
      <c r="E76" s="653"/>
      <c r="F76" s="653"/>
      <c r="G76" s="653"/>
      <c r="H76" s="653"/>
      <c r="I76" s="654"/>
    </row>
    <row r="77" spans="1:9">
      <c r="A77" s="527"/>
      <c r="B77" s="655"/>
      <c r="C77" s="655"/>
      <c r="D77" s="655"/>
      <c r="E77" s="655"/>
      <c r="F77" s="655"/>
      <c r="G77" s="655"/>
      <c r="H77" s="655"/>
      <c r="I77" s="656"/>
    </row>
    <row r="78" spans="1:9">
      <c r="A78" s="527"/>
      <c r="B78" s="655"/>
      <c r="C78" s="655"/>
      <c r="D78" s="655"/>
      <c r="E78" s="655"/>
      <c r="F78" s="655"/>
      <c r="G78" s="655"/>
      <c r="H78" s="655"/>
      <c r="I78" s="656"/>
    </row>
    <row r="79" spans="1:9">
      <c r="A79" s="527"/>
      <c r="B79" s="655"/>
      <c r="C79" s="655"/>
      <c r="D79" s="655"/>
      <c r="E79" s="655"/>
      <c r="F79" s="655"/>
      <c r="G79" s="655"/>
      <c r="H79" s="655"/>
      <c r="I79" s="656"/>
    </row>
    <row r="80" spans="1:9">
      <c r="A80" s="527"/>
      <c r="B80" s="655"/>
      <c r="C80" s="655"/>
      <c r="D80" s="655"/>
      <c r="E80" s="655"/>
      <c r="F80" s="655"/>
      <c r="G80" s="655"/>
      <c r="H80" s="655"/>
      <c r="I80" s="656"/>
    </row>
    <row r="81" spans="1:9">
      <c r="A81" s="763" t="s">
        <v>515</v>
      </c>
      <c r="B81" s="553"/>
      <c r="C81" s="553"/>
      <c r="D81" s="553"/>
      <c r="E81" s="553"/>
      <c r="F81" s="553"/>
      <c r="G81" s="553"/>
      <c r="H81" s="553"/>
      <c r="I81" s="554"/>
    </row>
    <row r="82" spans="1:9">
      <c r="A82" s="555"/>
      <c r="B82" s="556"/>
      <c r="C82" s="556"/>
      <c r="D82" s="556"/>
      <c r="E82" s="556"/>
      <c r="F82" s="556"/>
      <c r="G82" s="556"/>
      <c r="H82" s="556"/>
      <c r="I82" s="557"/>
    </row>
    <row r="83" spans="1:9">
      <c r="A83" s="555"/>
      <c r="B83" s="556"/>
      <c r="C83" s="556"/>
      <c r="D83" s="556"/>
      <c r="E83" s="556"/>
      <c r="F83" s="556"/>
      <c r="G83" s="556"/>
      <c r="H83" s="556"/>
      <c r="I83" s="557"/>
    </row>
    <row r="84" spans="1:9">
      <c r="A84" s="555"/>
      <c r="B84" s="556"/>
      <c r="C84" s="556"/>
      <c r="D84" s="556"/>
      <c r="E84" s="556"/>
      <c r="F84" s="556"/>
      <c r="G84" s="556"/>
      <c r="H84" s="556"/>
      <c r="I84" s="557"/>
    </row>
    <row r="85" spans="1:9">
      <c r="A85" s="558"/>
      <c r="B85" s="559"/>
      <c r="C85" s="559"/>
      <c r="D85" s="559"/>
      <c r="E85" s="559"/>
      <c r="F85" s="559"/>
      <c r="G85" s="559"/>
      <c r="H85" s="559"/>
      <c r="I85" s="560"/>
    </row>
  </sheetData>
  <sheetProtection sheet="1" formatCells="0" formatColumns="0" formatRows="0" insertColumns="0" insertRows="0" insertHyperlinks="0" deleteColumns="0" deleteRows="0" sort="0" autoFilter="0" pivotTables="0"/>
  <mergeCells count="22">
    <mergeCell ref="A81:I85"/>
    <mergeCell ref="A1:I1"/>
    <mergeCell ref="A13:I13"/>
    <mergeCell ref="A2:I2"/>
    <mergeCell ref="A3:I3"/>
    <mergeCell ref="A4:I4"/>
    <mergeCell ref="A5:I5"/>
    <mergeCell ref="A6:I6"/>
    <mergeCell ref="A7:I7"/>
    <mergeCell ref="A8:I8"/>
    <mergeCell ref="A9:I9"/>
    <mergeCell ref="A10:I10"/>
    <mergeCell ref="A11:I11"/>
    <mergeCell ref="A12:I12"/>
    <mergeCell ref="A49:I70"/>
    <mergeCell ref="A71:I75"/>
    <mergeCell ref="A76:I80"/>
    <mergeCell ref="A14:I14"/>
    <mergeCell ref="A15:I15"/>
    <mergeCell ref="A16:I16"/>
    <mergeCell ref="A21:I42"/>
    <mergeCell ref="A43:I44"/>
  </mergeCells>
  <pageMargins left="0.7" right="0.7" top="0.75" bottom="0.75" header="0.3" footer="0.3"/>
  <ignoredErrors>
    <ignoredError sqref="B20 D20" formulaRange="1"/>
  </ignoredErrors>
  <drawing r:id="rId1"/>
</worksheet>
</file>

<file path=xl/worksheets/sheet17.xml><?xml version="1.0" encoding="utf-8"?>
<worksheet xmlns="http://schemas.openxmlformats.org/spreadsheetml/2006/main" xmlns:r="http://schemas.openxmlformats.org/officeDocument/2006/relationships">
  <dimension ref="A1:G82"/>
  <sheetViews>
    <sheetView workbookViewId="0">
      <selection activeCell="A13" sqref="A13:G13"/>
    </sheetView>
  </sheetViews>
  <sheetFormatPr baseColWidth="10" defaultRowHeight="15"/>
  <cols>
    <col min="1" max="1" width="18.140625" customWidth="1"/>
    <col min="2" max="2" width="25" customWidth="1"/>
    <col min="3" max="3" width="18.5703125" customWidth="1"/>
    <col min="4" max="4" width="17.140625" customWidth="1"/>
    <col min="5" max="5" width="17.5703125" customWidth="1"/>
    <col min="6" max="6" width="14.85546875" customWidth="1"/>
    <col min="7" max="7" width="16.140625" customWidth="1"/>
  </cols>
  <sheetData>
    <row r="1" spans="1:7">
      <c r="A1" s="482" t="s">
        <v>216</v>
      </c>
      <c r="B1" s="483"/>
      <c r="C1" s="483"/>
      <c r="D1" s="483"/>
      <c r="E1" s="483"/>
      <c r="F1" s="483"/>
      <c r="G1" s="484"/>
    </row>
    <row r="2" spans="1:7" ht="15.75" thickBot="1">
      <c r="A2" s="624"/>
      <c r="B2" s="625"/>
      <c r="C2" s="625"/>
      <c r="D2" s="625"/>
      <c r="E2" s="625"/>
      <c r="F2" s="625"/>
      <c r="G2" s="626"/>
    </row>
    <row r="3" spans="1:7" ht="15.75" thickBot="1">
      <c r="A3" s="491" t="s">
        <v>52</v>
      </c>
      <c r="B3" s="492"/>
      <c r="C3" s="492"/>
      <c r="D3" s="492"/>
      <c r="E3" s="492"/>
      <c r="F3" s="492"/>
      <c r="G3" s="493"/>
    </row>
    <row r="4" spans="1:7" ht="15.75" thickBot="1">
      <c r="A4" s="600"/>
      <c r="B4" s="601"/>
      <c r="C4" s="601"/>
      <c r="D4" s="601"/>
      <c r="E4" s="601"/>
      <c r="F4" s="601"/>
      <c r="G4" s="602"/>
    </row>
    <row r="5" spans="1:7" ht="15.75" thickBot="1">
      <c r="A5" s="572" t="s">
        <v>217</v>
      </c>
      <c r="B5" s="573"/>
      <c r="C5" s="573"/>
      <c r="D5" s="573"/>
      <c r="E5" s="573"/>
      <c r="F5" s="573"/>
      <c r="G5" s="574"/>
    </row>
    <row r="6" spans="1:7" ht="15.75" thickBot="1">
      <c r="A6" s="594"/>
      <c r="B6" s="595"/>
      <c r="C6" s="595"/>
      <c r="D6" s="595"/>
      <c r="E6" s="595"/>
      <c r="F6" s="595"/>
      <c r="G6" s="596"/>
    </row>
    <row r="7" spans="1:7">
      <c r="A7" s="521" t="s">
        <v>38</v>
      </c>
      <c r="B7" s="522"/>
      <c r="C7" s="522"/>
      <c r="D7" s="522"/>
      <c r="E7" s="522"/>
      <c r="F7" s="522"/>
      <c r="G7" s="523"/>
    </row>
    <row r="8" spans="1:7" ht="132.75" customHeight="1" thickBot="1">
      <c r="A8" s="603" t="s">
        <v>218</v>
      </c>
      <c r="B8" s="604"/>
      <c r="C8" s="604"/>
      <c r="D8" s="604"/>
      <c r="E8" s="604"/>
      <c r="F8" s="604"/>
      <c r="G8" s="605"/>
    </row>
    <row r="9" spans="1:7" ht="15.75" thickBot="1">
      <c r="A9" s="588"/>
      <c r="B9" s="589"/>
      <c r="C9" s="589"/>
      <c r="D9" s="589"/>
      <c r="E9" s="589"/>
      <c r="F9" s="589"/>
      <c r="G9" s="590"/>
    </row>
    <row r="10" spans="1:7" ht="15.75" thickBot="1">
      <c r="A10" s="545" t="s">
        <v>219</v>
      </c>
      <c r="B10" s="546"/>
      <c r="C10" s="546"/>
      <c r="D10" s="546"/>
      <c r="E10" s="546"/>
      <c r="F10" s="546"/>
      <c r="G10" s="623"/>
    </row>
    <row r="11" spans="1:7" ht="15.75" thickBot="1">
      <c r="A11" s="606"/>
      <c r="B11" s="607"/>
      <c r="C11" s="607"/>
      <c r="D11" s="607"/>
      <c r="E11" s="607"/>
      <c r="F11" s="607"/>
      <c r="G11" s="608"/>
    </row>
    <row r="12" spans="1:7">
      <c r="A12" s="778" t="s">
        <v>220</v>
      </c>
      <c r="B12" s="449"/>
      <c r="C12" s="449"/>
      <c r="D12" s="449"/>
      <c r="E12" s="449"/>
      <c r="F12" s="449"/>
      <c r="G12" s="450"/>
    </row>
    <row r="13" spans="1:7" ht="81.75" customHeight="1" thickBot="1">
      <c r="A13" s="700" t="s">
        <v>511</v>
      </c>
      <c r="B13" s="701"/>
      <c r="C13" s="701"/>
      <c r="D13" s="701"/>
      <c r="E13" s="701"/>
      <c r="F13" s="701"/>
      <c r="G13" s="702"/>
    </row>
    <row r="14" spans="1:7" ht="15.75" thickBot="1">
      <c r="A14" s="588"/>
      <c r="B14" s="589"/>
      <c r="C14" s="589"/>
      <c r="D14" s="589"/>
      <c r="E14" s="589"/>
      <c r="F14" s="589"/>
      <c r="G14" s="590"/>
    </row>
    <row r="15" spans="1:7">
      <c r="A15" s="591" t="s">
        <v>44</v>
      </c>
      <c r="B15" s="592"/>
      <c r="C15" s="592"/>
      <c r="D15" s="592"/>
      <c r="E15" s="592"/>
      <c r="F15" s="592"/>
      <c r="G15" s="593"/>
    </row>
    <row r="16" spans="1:7">
      <c r="A16" s="801" t="s">
        <v>412</v>
      </c>
      <c r="B16" s="802"/>
      <c r="C16" s="103">
        <v>2006</v>
      </c>
      <c r="D16" s="103">
        <v>2007</v>
      </c>
      <c r="E16" s="103">
        <v>2008</v>
      </c>
      <c r="F16" s="103">
        <v>2009</v>
      </c>
      <c r="G16" s="104">
        <v>2010</v>
      </c>
    </row>
    <row r="17" spans="1:7">
      <c r="A17" s="795" t="s">
        <v>221</v>
      </c>
      <c r="B17" s="796"/>
      <c r="C17" s="48">
        <v>3212</v>
      </c>
      <c r="D17" s="48">
        <v>3312</v>
      </c>
      <c r="E17" s="48">
        <v>3312</v>
      </c>
      <c r="F17" s="48">
        <v>3312</v>
      </c>
      <c r="G17" s="127">
        <v>3312</v>
      </c>
    </row>
    <row r="18" spans="1:7">
      <c r="A18" s="795" t="s">
        <v>222</v>
      </c>
      <c r="B18" s="796"/>
      <c r="C18" s="48">
        <v>0</v>
      </c>
      <c r="D18" s="48">
        <v>0</v>
      </c>
      <c r="E18" s="48">
        <v>0</v>
      </c>
      <c r="F18" s="48">
        <v>0</v>
      </c>
      <c r="G18" s="127">
        <v>0</v>
      </c>
    </row>
    <row r="19" spans="1:7" ht="15.75" thickBot="1">
      <c r="A19" s="799" t="s">
        <v>223</v>
      </c>
      <c r="B19" s="800"/>
      <c r="C19" s="204">
        <f>SUM(C17:C18)</f>
        <v>3212</v>
      </c>
      <c r="D19" s="204">
        <f>SUM(D17:D18)</f>
        <v>3312</v>
      </c>
      <c r="E19" s="204">
        <f>SUM(E17:E18)</f>
        <v>3312</v>
      </c>
      <c r="F19" s="204">
        <f>SUM(F17:F18)</f>
        <v>3312</v>
      </c>
      <c r="G19" s="344">
        <f>SUM(G17:G18)</f>
        <v>3312</v>
      </c>
    </row>
    <row r="20" spans="1:7">
      <c r="A20" s="801" t="s">
        <v>412</v>
      </c>
      <c r="B20" s="802"/>
      <c r="C20" s="103">
        <v>2011</v>
      </c>
      <c r="D20" s="103">
        <v>2012</v>
      </c>
      <c r="E20" s="103">
        <v>2013</v>
      </c>
      <c r="F20" s="103">
        <v>2014</v>
      </c>
      <c r="G20" s="104">
        <v>2015</v>
      </c>
    </row>
    <row r="21" spans="1:7">
      <c r="A21" s="795" t="s">
        <v>221</v>
      </c>
      <c r="B21" s="796"/>
      <c r="C21" s="48">
        <v>3212</v>
      </c>
      <c r="D21" s="48">
        <v>3312</v>
      </c>
      <c r="E21" s="48">
        <v>3312</v>
      </c>
      <c r="F21" s="48">
        <v>3312</v>
      </c>
      <c r="G21" s="127">
        <v>3312</v>
      </c>
    </row>
    <row r="22" spans="1:7">
      <c r="A22" s="795" t="s">
        <v>222</v>
      </c>
      <c r="B22" s="796"/>
      <c r="C22" s="48">
        <v>0</v>
      </c>
      <c r="D22" s="48">
        <v>0</v>
      </c>
      <c r="E22" s="48">
        <v>0</v>
      </c>
      <c r="F22" s="48">
        <v>0</v>
      </c>
      <c r="G22" s="127">
        <v>0</v>
      </c>
    </row>
    <row r="23" spans="1:7" ht="15.75" thickBot="1">
      <c r="A23" s="799" t="s">
        <v>223</v>
      </c>
      <c r="B23" s="800"/>
      <c r="C23" s="204">
        <f>SUM(C21:C22)</f>
        <v>3212</v>
      </c>
      <c r="D23" s="204">
        <f>SUM(D21:D22)</f>
        <v>3312</v>
      </c>
      <c r="E23" s="204">
        <f>SUM(E21:E22)</f>
        <v>3312</v>
      </c>
      <c r="F23" s="204">
        <f>SUM(F21:F22)</f>
        <v>3312</v>
      </c>
      <c r="G23" s="344">
        <f>SUM(G21:G22)</f>
        <v>3312</v>
      </c>
    </row>
    <row r="24" spans="1:7">
      <c r="A24" s="588"/>
      <c r="B24" s="589"/>
      <c r="C24" s="589"/>
      <c r="D24" s="589"/>
      <c r="E24" s="589"/>
      <c r="F24" s="589"/>
      <c r="G24" s="590"/>
    </row>
    <row r="25" spans="1:7">
      <c r="A25" s="457"/>
      <c r="B25" s="458"/>
      <c r="C25" s="458"/>
      <c r="D25" s="458"/>
      <c r="E25" s="458"/>
      <c r="F25" s="458"/>
      <c r="G25" s="459"/>
    </row>
    <row r="26" spans="1:7">
      <c r="A26" s="457"/>
      <c r="B26" s="458"/>
      <c r="C26" s="458"/>
      <c r="D26" s="458"/>
      <c r="E26" s="458"/>
      <c r="F26" s="458"/>
      <c r="G26" s="459"/>
    </row>
    <row r="27" spans="1:7">
      <c r="A27" s="457"/>
      <c r="B27" s="458"/>
      <c r="C27" s="458"/>
      <c r="D27" s="458"/>
      <c r="E27" s="458"/>
      <c r="F27" s="458"/>
      <c r="G27" s="459"/>
    </row>
    <row r="28" spans="1:7">
      <c r="A28" s="457"/>
      <c r="B28" s="458"/>
      <c r="C28" s="458"/>
      <c r="D28" s="458"/>
      <c r="E28" s="458"/>
      <c r="F28" s="458"/>
      <c r="G28" s="459"/>
    </row>
    <row r="29" spans="1:7">
      <c r="A29" s="457"/>
      <c r="B29" s="458"/>
      <c r="C29" s="458"/>
      <c r="D29" s="458"/>
      <c r="E29" s="458"/>
      <c r="F29" s="458"/>
      <c r="G29" s="459"/>
    </row>
    <row r="30" spans="1:7">
      <c r="A30" s="457"/>
      <c r="B30" s="458"/>
      <c r="C30" s="458"/>
      <c r="D30" s="458"/>
      <c r="E30" s="458"/>
      <c r="F30" s="458"/>
      <c r="G30" s="459"/>
    </row>
    <row r="31" spans="1:7">
      <c r="A31" s="457"/>
      <c r="B31" s="458"/>
      <c r="C31" s="458"/>
      <c r="D31" s="458"/>
      <c r="E31" s="458"/>
      <c r="F31" s="458"/>
      <c r="G31" s="459"/>
    </row>
    <row r="32" spans="1:7">
      <c r="A32" s="457"/>
      <c r="B32" s="458"/>
      <c r="C32" s="458"/>
      <c r="D32" s="458"/>
      <c r="E32" s="458"/>
      <c r="F32" s="458"/>
      <c r="G32" s="459"/>
    </row>
    <row r="33" spans="1:7">
      <c r="A33" s="457"/>
      <c r="B33" s="458"/>
      <c r="C33" s="458"/>
      <c r="D33" s="458"/>
      <c r="E33" s="458"/>
      <c r="F33" s="458"/>
      <c r="G33" s="459"/>
    </row>
    <row r="34" spans="1:7">
      <c r="A34" s="457"/>
      <c r="B34" s="458"/>
      <c r="C34" s="458"/>
      <c r="D34" s="458"/>
      <c r="E34" s="458"/>
      <c r="F34" s="458"/>
      <c r="G34" s="459"/>
    </row>
    <row r="35" spans="1:7">
      <c r="A35" s="457"/>
      <c r="B35" s="458"/>
      <c r="C35" s="458"/>
      <c r="D35" s="458"/>
      <c r="E35" s="458"/>
      <c r="F35" s="458"/>
      <c r="G35" s="459"/>
    </row>
    <row r="36" spans="1:7">
      <c r="A36" s="457"/>
      <c r="B36" s="458"/>
      <c r="C36" s="458"/>
      <c r="D36" s="458"/>
      <c r="E36" s="458"/>
      <c r="F36" s="458"/>
      <c r="G36" s="459"/>
    </row>
    <row r="37" spans="1:7">
      <c r="A37" s="457"/>
      <c r="B37" s="458"/>
      <c r="C37" s="458"/>
      <c r="D37" s="458"/>
      <c r="E37" s="458"/>
      <c r="F37" s="458"/>
      <c r="G37" s="459"/>
    </row>
    <row r="38" spans="1:7">
      <c r="A38" s="457"/>
      <c r="B38" s="458"/>
      <c r="C38" s="458"/>
      <c r="D38" s="458"/>
      <c r="E38" s="458"/>
      <c r="F38" s="458"/>
      <c r="G38" s="459"/>
    </row>
    <row r="39" spans="1:7">
      <c r="A39" s="457"/>
      <c r="B39" s="458"/>
      <c r="C39" s="458"/>
      <c r="D39" s="458"/>
      <c r="E39" s="458"/>
      <c r="F39" s="458"/>
      <c r="G39" s="459"/>
    </row>
    <row r="40" spans="1:7">
      <c r="A40" s="457"/>
      <c r="B40" s="458"/>
      <c r="C40" s="458"/>
      <c r="D40" s="458"/>
      <c r="E40" s="458"/>
      <c r="F40" s="458"/>
      <c r="G40" s="459"/>
    </row>
    <row r="41" spans="1:7" ht="15.75" thickBot="1">
      <c r="A41" s="460"/>
      <c r="B41" s="461"/>
      <c r="C41" s="461"/>
      <c r="D41" s="461"/>
      <c r="E41" s="461"/>
      <c r="F41" s="461"/>
      <c r="G41" s="462"/>
    </row>
    <row r="42" spans="1:7">
      <c r="A42" s="521" t="s">
        <v>44</v>
      </c>
      <c r="B42" s="522"/>
      <c r="C42" s="522"/>
      <c r="D42" s="522"/>
      <c r="E42" s="522"/>
      <c r="F42" s="522"/>
      <c r="G42" s="523"/>
    </row>
    <row r="43" spans="1:7" ht="15.75" thickBot="1">
      <c r="A43" s="751"/>
      <c r="B43" s="752"/>
      <c r="C43" s="752"/>
      <c r="D43" s="752"/>
      <c r="E43" s="752"/>
      <c r="F43" s="752"/>
      <c r="G43" s="753"/>
    </row>
    <row r="44" spans="1:7">
      <c r="A44" s="793" t="s">
        <v>412</v>
      </c>
      <c r="B44" s="794"/>
      <c r="C44" s="105">
        <v>2006</v>
      </c>
      <c r="D44" s="105">
        <v>2007</v>
      </c>
      <c r="E44" s="105">
        <v>2008</v>
      </c>
      <c r="F44" s="105">
        <v>2009</v>
      </c>
      <c r="G44" s="106">
        <v>2010</v>
      </c>
    </row>
    <row r="45" spans="1:7">
      <c r="A45" s="795" t="s">
        <v>224</v>
      </c>
      <c r="B45" s="796"/>
      <c r="C45" s="48">
        <v>3212</v>
      </c>
      <c r="D45" s="48">
        <v>3212</v>
      </c>
      <c r="E45" s="48">
        <v>3212</v>
      </c>
      <c r="F45" s="48">
        <v>3212</v>
      </c>
      <c r="G45" s="127">
        <v>3212</v>
      </c>
    </row>
    <row r="46" spans="1:7">
      <c r="A46" s="795" t="s">
        <v>225</v>
      </c>
      <c r="B46" s="796"/>
      <c r="C46" s="48">
        <v>3526</v>
      </c>
      <c r="D46" s="48">
        <v>3526</v>
      </c>
      <c r="E46" s="48">
        <v>3526</v>
      </c>
      <c r="F46" s="48">
        <v>3526</v>
      </c>
      <c r="G46" s="127">
        <v>3526</v>
      </c>
    </row>
    <row r="47" spans="1:7">
      <c r="A47" s="797" t="s">
        <v>226</v>
      </c>
      <c r="B47" s="798"/>
      <c r="C47" s="232">
        <f>C45/C46*100</f>
        <v>91.094724900737376</v>
      </c>
      <c r="D47" s="232">
        <f>D45/D46*100</f>
        <v>91.094724900737376</v>
      </c>
      <c r="E47" s="232">
        <f>E45/E46*100</f>
        <v>91.094724900737376</v>
      </c>
      <c r="F47" s="232">
        <f>F45/F46*100</f>
        <v>91.094724900737376</v>
      </c>
      <c r="G47" s="345">
        <f>G45/G46*100</f>
        <v>91.094724900737376</v>
      </c>
    </row>
    <row r="48" spans="1:7" ht="15.75" thickBot="1">
      <c r="A48" s="782" t="s">
        <v>227</v>
      </c>
      <c r="B48" s="783"/>
      <c r="C48" s="346">
        <f>100-C47</f>
        <v>8.9052750992626244</v>
      </c>
      <c r="D48" s="346">
        <f>100-D47</f>
        <v>8.9052750992626244</v>
      </c>
      <c r="E48" s="346">
        <f>100-E47</f>
        <v>8.9052750992626244</v>
      </c>
      <c r="F48" s="346">
        <f>100-F47</f>
        <v>8.9052750992626244</v>
      </c>
      <c r="G48" s="347">
        <f>100-G47</f>
        <v>8.9052750992626244</v>
      </c>
    </row>
    <row r="49" spans="1:7">
      <c r="A49" s="793" t="s">
        <v>412</v>
      </c>
      <c r="B49" s="794"/>
      <c r="C49" s="105">
        <v>2011</v>
      </c>
      <c r="D49" s="105">
        <v>2012</v>
      </c>
      <c r="E49" s="105">
        <v>2013</v>
      </c>
      <c r="F49" s="105">
        <v>2014</v>
      </c>
      <c r="G49" s="106">
        <v>2015</v>
      </c>
    </row>
    <row r="50" spans="1:7">
      <c r="A50" s="795" t="s">
        <v>224</v>
      </c>
      <c r="B50" s="796"/>
      <c r="C50" s="48">
        <v>3212</v>
      </c>
      <c r="D50" s="48">
        <v>3212</v>
      </c>
      <c r="E50" s="48">
        <v>3212</v>
      </c>
      <c r="F50" s="48">
        <v>3212</v>
      </c>
      <c r="G50" s="127">
        <v>3212</v>
      </c>
    </row>
    <row r="51" spans="1:7">
      <c r="A51" s="795" t="s">
        <v>225</v>
      </c>
      <c r="B51" s="796"/>
      <c r="C51" s="48">
        <v>3526</v>
      </c>
      <c r="D51" s="48">
        <v>3526</v>
      </c>
      <c r="E51" s="48">
        <v>3526</v>
      </c>
      <c r="F51" s="48">
        <v>3526</v>
      </c>
      <c r="G51" s="127">
        <v>3526</v>
      </c>
    </row>
    <row r="52" spans="1:7">
      <c r="A52" s="797" t="s">
        <v>226</v>
      </c>
      <c r="B52" s="798"/>
      <c r="C52" s="232">
        <f>C50/C51*100</f>
        <v>91.094724900737376</v>
      </c>
      <c r="D52" s="232">
        <f t="shared" ref="D52:G52" si="0">D50/D51*100</f>
        <v>91.094724900737376</v>
      </c>
      <c r="E52" s="232">
        <f t="shared" si="0"/>
        <v>91.094724900737376</v>
      </c>
      <c r="F52" s="232">
        <f t="shared" si="0"/>
        <v>91.094724900737376</v>
      </c>
      <c r="G52" s="232">
        <f t="shared" si="0"/>
        <v>91.094724900737376</v>
      </c>
    </row>
    <row r="53" spans="1:7" ht="15.75" thickBot="1">
      <c r="A53" s="782" t="s">
        <v>227</v>
      </c>
      <c r="B53" s="783"/>
      <c r="C53" s="346">
        <f>100-C52</f>
        <v>8.9052750992626244</v>
      </c>
      <c r="D53" s="346">
        <f>100-D52</f>
        <v>8.9052750992626244</v>
      </c>
      <c r="E53" s="346">
        <f>100-E52</f>
        <v>8.9052750992626244</v>
      </c>
      <c r="F53" s="346">
        <f>100-F52</f>
        <v>8.9052750992626244</v>
      </c>
      <c r="G53" s="347">
        <f>100-G52</f>
        <v>8.9052750992626244</v>
      </c>
    </row>
    <row r="54" spans="1:7">
      <c r="A54" s="588"/>
      <c r="B54" s="589"/>
      <c r="C54" s="589"/>
      <c r="D54" s="589"/>
      <c r="E54" s="589"/>
      <c r="F54" s="589"/>
      <c r="G54" s="590"/>
    </row>
    <row r="55" spans="1:7">
      <c r="A55" s="457"/>
      <c r="B55" s="458"/>
      <c r="C55" s="458"/>
      <c r="D55" s="458"/>
      <c r="E55" s="458"/>
      <c r="F55" s="458"/>
      <c r="G55" s="459"/>
    </row>
    <row r="56" spans="1:7">
      <c r="A56" s="457"/>
      <c r="B56" s="458"/>
      <c r="C56" s="458"/>
      <c r="D56" s="458"/>
      <c r="E56" s="458"/>
      <c r="F56" s="458"/>
      <c r="G56" s="459"/>
    </row>
    <row r="57" spans="1:7">
      <c r="A57" s="457"/>
      <c r="B57" s="458"/>
      <c r="C57" s="458"/>
      <c r="D57" s="458"/>
      <c r="E57" s="458"/>
      <c r="F57" s="458"/>
      <c r="G57" s="459"/>
    </row>
    <row r="58" spans="1:7">
      <c r="A58" s="457"/>
      <c r="B58" s="458"/>
      <c r="C58" s="458"/>
      <c r="D58" s="458"/>
      <c r="E58" s="458"/>
      <c r="F58" s="458"/>
      <c r="G58" s="459"/>
    </row>
    <row r="59" spans="1:7">
      <c r="A59" s="457"/>
      <c r="B59" s="458"/>
      <c r="C59" s="458"/>
      <c r="D59" s="458"/>
      <c r="E59" s="458"/>
      <c r="F59" s="458"/>
      <c r="G59" s="459"/>
    </row>
    <row r="60" spans="1:7">
      <c r="A60" s="457"/>
      <c r="B60" s="458"/>
      <c r="C60" s="458"/>
      <c r="D60" s="458"/>
      <c r="E60" s="458"/>
      <c r="F60" s="458"/>
      <c r="G60" s="459"/>
    </row>
    <row r="61" spans="1:7" ht="54.75" customHeight="1">
      <c r="A61" s="457"/>
      <c r="B61" s="458"/>
      <c r="C61" s="458"/>
      <c r="D61" s="458"/>
      <c r="E61" s="458"/>
      <c r="F61" s="458"/>
      <c r="G61" s="459"/>
    </row>
    <row r="62" spans="1:7" ht="46.5" customHeight="1">
      <c r="A62" s="457"/>
      <c r="B62" s="458"/>
      <c r="C62" s="458"/>
      <c r="D62" s="458"/>
      <c r="E62" s="458"/>
      <c r="F62" s="458"/>
      <c r="G62" s="459"/>
    </row>
    <row r="63" spans="1:7" ht="37.5" customHeight="1">
      <c r="A63" s="457"/>
      <c r="B63" s="458"/>
      <c r="C63" s="458"/>
      <c r="D63" s="458"/>
      <c r="E63" s="458"/>
      <c r="F63" s="458"/>
      <c r="G63" s="459"/>
    </row>
    <row r="64" spans="1:7" ht="29.25" customHeight="1">
      <c r="A64" s="457"/>
      <c r="B64" s="458"/>
      <c r="C64" s="458"/>
      <c r="D64" s="458"/>
      <c r="E64" s="458"/>
      <c r="F64" s="458"/>
      <c r="G64" s="459"/>
    </row>
    <row r="65" spans="1:7" ht="32.25" customHeight="1">
      <c r="A65" s="457"/>
      <c r="B65" s="458"/>
      <c r="C65" s="458"/>
      <c r="D65" s="458"/>
      <c r="E65" s="458"/>
      <c r="F65" s="458"/>
      <c r="G65" s="459"/>
    </row>
    <row r="66" spans="1:7" ht="31.5" customHeight="1">
      <c r="A66" s="457"/>
      <c r="B66" s="458"/>
      <c r="C66" s="458"/>
      <c r="D66" s="458"/>
      <c r="E66" s="458"/>
      <c r="F66" s="458"/>
      <c r="G66" s="459"/>
    </row>
    <row r="67" spans="1:7" ht="26.25" customHeight="1" thickBot="1">
      <c r="A67" s="460"/>
      <c r="B67" s="461"/>
      <c r="C67" s="461"/>
      <c r="D67" s="461"/>
      <c r="E67" s="461"/>
      <c r="F67" s="461"/>
      <c r="G67" s="462"/>
    </row>
    <row r="68" spans="1:7" ht="17.25" customHeight="1">
      <c r="A68" s="784" t="s">
        <v>463</v>
      </c>
      <c r="B68" s="785"/>
      <c r="C68" s="785"/>
      <c r="D68" s="785"/>
      <c r="E68" s="785"/>
      <c r="F68" s="785"/>
      <c r="G68" s="786"/>
    </row>
    <row r="69" spans="1:7" ht="17.25" customHeight="1">
      <c r="A69" s="787"/>
      <c r="B69" s="788"/>
      <c r="C69" s="788"/>
      <c r="D69" s="788"/>
      <c r="E69" s="788"/>
      <c r="F69" s="788"/>
      <c r="G69" s="789"/>
    </row>
    <row r="70" spans="1:7" ht="12" customHeight="1">
      <c r="A70" s="787"/>
      <c r="B70" s="788"/>
      <c r="C70" s="788"/>
      <c r="D70" s="788"/>
      <c r="E70" s="788"/>
      <c r="F70" s="788"/>
      <c r="G70" s="789"/>
    </row>
    <row r="71" spans="1:7" ht="15.75" thickBot="1">
      <c r="A71" s="790"/>
      <c r="B71" s="791"/>
      <c r="C71" s="791"/>
      <c r="D71" s="791"/>
      <c r="E71" s="791"/>
      <c r="F71" s="791"/>
      <c r="G71" s="792"/>
    </row>
    <row r="72" spans="1:7">
      <c r="A72" s="470" t="s">
        <v>462</v>
      </c>
      <c r="B72" s="639"/>
      <c r="C72" s="639"/>
      <c r="D72" s="639"/>
      <c r="E72" s="639"/>
      <c r="F72" s="639"/>
      <c r="G72" s="640"/>
    </row>
    <row r="73" spans="1:7">
      <c r="A73" s="641"/>
      <c r="B73" s="642"/>
      <c r="C73" s="642"/>
      <c r="D73" s="642"/>
      <c r="E73" s="642"/>
      <c r="F73" s="642"/>
      <c r="G73" s="643"/>
    </row>
    <row r="74" spans="1:7">
      <c r="A74" s="641"/>
      <c r="B74" s="642"/>
      <c r="C74" s="642"/>
      <c r="D74" s="642"/>
      <c r="E74" s="642"/>
      <c r="F74" s="642"/>
      <c r="G74" s="643"/>
    </row>
    <row r="75" spans="1:7">
      <c r="A75" s="641"/>
      <c r="B75" s="642"/>
      <c r="C75" s="642"/>
      <c r="D75" s="642"/>
      <c r="E75" s="642"/>
      <c r="F75" s="642"/>
      <c r="G75" s="643"/>
    </row>
    <row r="76" spans="1:7" ht="54.75" customHeight="1">
      <c r="A76" s="552" t="s">
        <v>512</v>
      </c>
      <c r="B76" s="553"/>
      <c r="C76" s="553"/>
      <c r="D76" s="553"/>
      <c r="E76" s="553"/>
      <c r="F76" s="553"/>
      <c r="G76" s="554"/>
    </row>
    <row r="77" spans="1:7" ht="57" customHeight="1">
      <c r="A77" s="555"/>
      <c r="B77" s="556"/>
      <c r="C77" s="556"/>
      <c r="D77" s="556"/>
      <c r="E77" s="556"/>
      <c r="F77" s="556"/>
      <c r="G77" s="557"/>
    </row>
    <row r="78" spans="1:7" ht="40.5" customHeight="1">
      <c r="A78" s="555"/>
      <c r="B78" s="556"/>
      <c r="C78" s="556"/>
      <c r="D78" s="556"/>
      <c r="E78" s="556"/>
      <c r="F78" s="556"/>
      <c r="G78" s="557"/>
    </row>
    <row r="79" spans="1:7" ht="46.5" customHeight="1">
      <c r="A79" s="555"/>
      <c r="B79" s="556"/>
      <c r="C79" s="556"/>
      <c r="D79" s="556"/>
      <c r="E79" s="556"/>
      <c r="F79" s="556"/>
      <c r="G79" s="557"/>
    </row>
    <row r="80" spans="1:7" ht="39" customHeight="1">
      <c r="A80" s="555"/>
      <c r="B80" s="556"/>
      <c r="C80" s="556"/>
      <c r="D80" s="556"/>
      <c r="E80" s="556"/>
      <c r="F80" s="556"/>
      <c r="G80" s="557"/>
    </row>
    <row r="81" spans="1:7" ht="36" customHeight="1">
      <c r="A81" s="555"/>
      <c r="B81" s="556"/>
      <c r="C81" s="556"/>
      <c r="D81" s="556"/>
      <c r="E81" s="556"/>
      <c r="F81" s="556"/>
      <c r="G81" s="557"/>
    </row>
    <row r="82" spans="1:7" ht="36.75" customHeight="1">
      <c r="A82" s="558"/>
      <c r="B82" s="559"/>
      <c r="C82" s="559"/>
      <c r="D82" s="559"/>
      <c r="E82" s="559"/>
      <c r="F82" s="559"/>
      <c r="G82" s="560"/>
    </row>
  </sheetData>
  <sheetProtection sheet="1" formatCells="0" formatColumns="0" formatRows="0" insertColumns="0" insertRows="0" insertHyperlinks="0" deleteColumns="0" deleteRows="0" sort="0" autoFilter="0" pivotTables="0"/>
  <mergeCells count="39">
    <mergeCell ref="A76:G82"/>
    <mergeCell ref="A1:G1"/>
    <mergeCell ref="A49:B49"/>
    <mergeCell ref="A50:B50"/>
    <mergeCell ref="A51:B51"/>
    <mergeCell ref="A52:B52"/>
    <mergeCell ref="A20:B20"/>
    <mergeCell ref="A21:B21"/>
    <mergeCell ref="A22:B22"/>
    <mergeCell ref="A23:B23"/>
    <mergeCell ref="A24:G41"/>
    <mergeCell ref="A7:G7"/>
    <mergeCell ref="A2:G2"/>
    <mergeCell ref="A3:G3"/>
    <mergeCell ref="A4:G4"/>
    <mergeCell ref="A5:G5"/>
    <mergeCell ref="A6:G6"/>
    <mergeCell ref="A19:B19"/>
    <mergeCell ref="A8:G8"/>
    <mergeCell ref="A9:G9"/>
    <mergeCell ref="A10:G10"/>
    <mergeCell ref="A11:G11"/>
    <mergeCell ref="A12:G12"/>
    <mergeCell ref="A13:G13"/>
    <mergeCell ref="A14:G14"/>
    <mergeCell ref="A15:G15"/>
    <mergeCell ref="A16:B16"/>
    <mergeCell ref="A17:B17"/>
    <mergeCell ref="A18:B18"/>
    <mergeCell ref="A48:B48"/>
    <mergeCell ref="A68:G71"/>
    <mergeCell ref="A72:G75"/>
    <mergeCell ref="A42:G43"/>
    <mergeCell ref="A44:B44"/>
    <mergeCell ref="A45:B45"/>
    <mergeCell ref="A46:B46"/>
    <mergeCell ref="A47:B47"/>
    <mergeCell ref="A53:B53"/>
    <mergeCell ref="A54:G67"/>
  </mergeCells>
  <pageMargins left="0.7" right="0.7" top="0.75" bottom="0.75" header="0.3" footer="0.3"/>
  <ignoredErrors>
    <ignoredError sqref="C19:E19 F19:G19 C23:G23" formulaRange="1"/>
  </ignoredErrors>
  <drawing r:id="rId1"/>
</worksheet>
</file>

<file path=xl/worksheets/sheet18.xml><?xml version="1.0" encoding="utf-8"?>
<worksheet xmlns="http://schemas.openxmlformats.org/spreadsheetml/2006/main" xmlns:r="http://schemas.openxmlformats.org/officeDocument/2006/relationships">
  <dimension ref="A1:J59"/>
  <sheetViews>
    <sheetView workbookViewId="0">
      <selection activeCell="A8" sqref="A8:J9"/>
    </sheetView>
  </sheetViews>
  <sheetFormatPr baseColWidth="10" defaultRowHeight="15"/>
  <cols>
    <col min="1" max="1" width="16.5703125" customWidth="1"/>
    <col min="2" max="2" width="12.5703125" customWidth="1"/>
    <col min="3" max="4" width="12.42578125" customWidth="1"/>
    <col min="5" max="5" width="13" customWidth="1"/>
    <col min="6" max="6" width="12.85546875" customWidth="1"/>
    <col min="7" max="7" width="13.140625" customWidth="1"/>
    <col min="8" max="8" width="12.5703125" customWidth="1"/>
    <col min="9" max="10" width="12.140625" customWidth="1"/>
  </cols>
  <sheetData>
    <row r="1" spans="1:10">
      <c r="A1" s="482" t="s">
        <v>235</v>
      </c>
      <c r="B1" s="483"/>
      <c r="C1" s="483"/>
      <c r="D1" s="483"/>
      <c r="E1" s="483"/>
      <c r="F1" s="483"/>
      <c r="G1" s="483"/>
      <c r="H1" s="483"/>
      <c r="I1" s="483"/>
      <c r="J1" s="484"/>
    </row>
    <row r="2" spans="1:10" ht="15.75" thickBot="1">
      <c r="A2" s="624"/>
      <c r="B2" s="625"/>
      <c r="C2" s="625"/>
      <c r="D2" s="625"/>
      <c r="E2" s="625"/>
      <c r="F2" s="625"/>
      <c r="G2" s="625"/>
      <c r="H2" s="625"/>
      <c r="I2" s="625"/>
      <c r="J2" s="626"/>
    </row>
    <row r="3" spans="1:10" ht="15.75" thickBot="1">
      <c r="A3" s="491" t="s">
        <v>144</v>
      </c>
      <c r="B3" s="492"/>
      <c r="C3" s="492"/>
      <c r="D3" s="492"/>
      <c r="E3" s="492"/>
      <c r="F3" s="492"/>
      <c r="G3" s="492"/>
      <c r="H3" s="492"/>
      <c r="I3" s="492"/>
      <c r="J3" s="493"/>
    </row>
    <row r="4" spans="1:10" ht="15.75" thickBot="1">
      <c r="A4" s="542"/>
      <c r="B4" s="543"/>
      <c r="C4" s="543"/>
      <c r="D4" s="543"/>
      <c r="E4" s="543"/>
      <c r="F4" s="543"/>
      <c r="G4" s="543"/>
      <c r="H4" s="543"/>
      <c r="I4" s="543"/>
      <c r="J4" s="544"/>
    </row>
    <row r="5" spans="1:10" ht="15.75" thickBot="1">
      <c r="A5" s="572" t="s">
        <v>231</v>
      </c>
      <c r="B5" s="573"/>
      <c r="C5" s="573"/>
      <c r="D5" s="573"/>
      <c r="E5" s="573"/>
      <c r="F5" s="573"/>
      <c r="G5" s="573"/>
      <c r="H5" s="573"/>
      <c r="I5" s="573"/>
      <c r="J5" s="574"/>
    </row>
    <row r="6" spans="1:10" ht="15.75" thickBot="1">
      <c r="A6" s="594"/>
      <c r="B6" s="595"/>
      <c r="C6" s="595"/>
      <c r="D6" s="595"/>
      <c r="E6" s="595"/>
      <c r="F6" s="595"/>
      <c r="G6" s="595"/>
      <c r="H6" s="595"/>
      <c r="I6" s="595"/>
      <c r="J6" s="596"/>
    </row>
    <row r="7" spans="1:10">
      <c r="A7" s="521" t="s">
        <v>38</v>
      </c>
      <c r="B7" s="522"/>
      <c r="C7" s="522"/>
      <c r="D7" s="522"/>
      <c r="E7" s="522"/>
      <c r="F7" s="522"/>
      <c r="G7" s="522"/>
      <c r="H7" s="522"/>
      <c r="I7" s="522"/>
      <c r="J7" s="523"/>
    </row>
    <row r="8" spans="1:10" ht="25.5" customHeight="1">
      <c r="A8" s="700" t="s">
        <v>513</v>
      </c>
      <c r="B8" s="701"/>
      <c r="C8" s="701"/>
      <c r="D8" s="701"/>
      <c r="E8" s="701"/>
      <c r="F8" s="701"/>
      <c r="G8" s="701"/>
      <c r="H8" s="701"/>
      <c r="I8" s="701"/>
      <c r="J8" s="702"/>
    </row>
    <row r="9" spans="1:10" ht="73.5" customHeight="1" thickBot="1">
      <c r="A9" s="775"/>
      <c r="B9" s="776"/>
      <c r="C9" s="776"/>
      <c r="D9" s="776"/>
      <c r="E9" s="776"/>
      <c r="F9" s="776"/>
      <c r="G9" s="776"/>
      <c r="H9" s="776"/>
      <c r="I9" s="776"/>
      <c r="J9" s="777"/>
    </row>
    <row r="10" spans="1:10" ht="15.75" thickBot="1">
      <c r="A10" s="803"/>
      <c r="B10" s="804"/>
      <c r="C10" s="804"/>
      <c r="D10" s="804"/>
      <c r="E10" s="804"/>
      <c r="F10" s="804"/>
      <c r="G10" s="804"/>
      <c r="H10" s="804"/>
      <c r="I10" s="804"/>
      <c r="J10" s="805"/>
    </row>
    <row r="11" spans="1:10" ht="15.75" thickBot="1">
      <c r="A11" s="545" t="s">
        <v>232</v>
      </c>
      <c r="B11" s="546"/>
      <c r="C11" s="546"/>
      <c r="D11" s="546"/>
      <c r="E11" s="546"/>
      <c r="F11" s="546"/>
      <c r="G11" s="546"/>
      <c r="H11" s="546"/>
      <c r="I11" s="546"/>
      <c r="J11" s="623"/>
    </row>
    <row r="12" spans="1:10" ht="15.75" thickBot="1">
      <c r="A12" s="688"/>
      <c r="B12" s="689"/>
      <c r="C12" s="689"/>
      <c r="D12" s="689"/>
      <c r="E12" s="689"/>
      <c r="F12" s="689"/>
      <c r="G12" s="689"/>
      <c r="H12" s="689"/>
      <c r="I12" s="689"/>
      <c r="J12" s="690"/>
    </row>
    <row r="13" spans="1:10">
      <c r="A13" s="521" t="s">
        <v>41</v>
      </c>
      <c r="B13" s="522"/>
      <c r="C13" s="522"/>
      <c r="D13" s="522"/>
      <c r="E13" s="522"/>
      <c r="F13" s="522"/>
      <c r="G13" s="522"/>
      <c r="H13" s="522"/>
      <c r="I13" s="522"/>
      <c r="J13" s="523"/>
    </row>
    <row r="14" spans="1:10">
      <c r="A14" s="579" t="s">
        <v>167</v>
      </c>
      <c r="B14" s="580"/>
      <c r="C14" s="580"/>
      <c r="D14" s="580"/>
      <c r="E14" s="580"/>
      <c r="F14" s="580"/>
      <c r="G14" s="580"/>
      <c r="H14" s="580"/>
      <c r="I14" s="580"/>
      <c r="J14" s="581"/>
    </row>
    <row r="15" spans="1:10">
      <c r="A15" s="579" t="s">
        <v>42</v>
      </c>
      <c r="B15" s="580"/>
      <c r="C15" s="580"/>
      <c r="D15" s="580"/>
      <c r="E15" s="580"/>
      <c r="F15" s="580"/>
      <c r="G15" s="580"/>
      <c r="H15" s="580"/>
      <c r="I15" s="580"/>
      <c r="J15" s="581"/>
    </row>
    <row r="16" spans="1:10" ht="15.75" thickBot="1">
      <c r="A16" s="637" t="s">
        <v>233</v>
      </c>
      <c r="B16" s="637"/>
      <c r="C16" s="637"/>
      <c r="D16" s="637"/>
      <c r="E16" s="637"/>
      <c r="F16" s="637"/>
      <c r="G16" s="637"/>
      <c r="H16" s="637"/>
      <c r="I16" s="637"/>
      <c r="J16" s="638"/>
    </row>
    <row r="17" spans="1:10" ht="15.75" thickBot="1">
      <c r="A17" s="730"/>
      <c r="B17" s="731"/>
      <c r="C17" s="731"/>
      <c r="D17" s="731"/>
      <c r="E17" s="731"/>
      <c r="F17" s="731"/>
      <c r="G17" s="731"/>
      <c r="H17" s="731"/>
      <c r="I17" s="731"/>
      <c r="J17" s="732"/>
    </row>
    <row r="18" spans="1:10">
      <c r="A18" s="521" t="s">
        <v>44</v>
      </c>
      <c r="B18" s="522"/>
      <c r="C18" s="522"/>
      <c r="D18" s="522"/>
      <c r="E18" s="522"/>
      <c r="F18" s="522"/>
      <c r="G18" s="522"/>
      <c r="H18" s="522"/>
      <c r="I18" s="522"/>
      <c r="J18" s="523"/>
    </row>
    <row r="19" spans="1:10">
      <c r="A19" s="61"/>
      <c r="B19" s="4">
        <v>2006</v>
      </c>
      <c r="C19" s="4">
        <v>2007</v>
      </c>
      <c r="D19" s="4">
        <v>2008</v>
      </c>
      <c r="E19" s="5">
        <v>2009</v>
      </c>
      <c r="F19" s="166">
        <v>2010</v>
      </c>
      <c r="G19" s="45">
        <v>2011</v>
      </c>
      <c r="H19" s="45">
        <v>2012</v>
      </c>
      <c r="I19" s="45">
        <v>2013</v>
      </c>
      <c r="J19" s="45">
        <v>2014</v>
      </c>
    </row>
    <row r="20" spans="1:10">
      <c r="A20" s="6" t="s">
        <v>517</v>
      </c>
      <c r="B20" s="48">
        <v>16</v>
      </c>
      <c r="C20" s="48">
        <v>5</v>
      </c>
      <c r="D20" s="48">
        <v>14</v>
      </c>
      <c r="E20" s="48">
        <v>5</v>
      </c>
      <c r="F20" s="49">
        <v>4</v>
      </c>
      <c r="G20" s="165">
        <v>6</v>
      </c>
      <c r="H20" s="165">
        <v>0</v>
      </c>
      <c r="I20" s="165">
        <v>1</v>
      </c>
      <c r="J20" s="165">
        <v>0</v>
      </c>
    </row>
    <row r="21" spans="1:10">
      <c r="A21" s="6" t="s">
        <v>518</v>
      </c>
      <c r="B21" s="59">
        <v>1998</v>
      </c>
      <c r="C21" s="59">
        <v>2021</v>
      </c>
      <c r="D21" s="59">
        <v>2044</v>
      </c>
      <c r="E21" s="59">
        <v>2108</v>
      </c>
      <c r="F21" s="59">
        <v>2143</v>
      </c>
      <c r="G21" s="165">
        <v>2174</v>
      </c>
      <c r="H21" s="165">
        <v>2210</v>
      </c>
      <c r="I21" s="165">
        <v>2215</v>
      </c>
      <c r="J21" s="236"/>
    </row>
    <row r="22" spans="1:10">
      <c r="A22" s="6" t="s">
        <v>234</v>
      </c>
      <c r="B22" s="110">
        <f>B20/B21*100</f>
        <v>0.80080080080080074</v>
      </c>
      <c r="C22" s="110">
        <f t="shared" ref="C22:F22" si="0">C20/B21*100</f>
        <v>0.25025025025025027</v>
      </c>
      <c r="D22" s="110">
        <f t="shared" si="0"/>
        <v>0.6927263730826323</v>
      </c>
      <c r="E22" s="110">
        <f t="shared" si="0"/>
        <v>0.2446183953033268</v>
      </c>
      <c r="F22" s="235">
        <f t="shared" si="0"/>
        <v>0.18975332068311196</v>
      </c>
      <c r="G22" s="231">
        <f>G20/G21*100</f>
        <v>0.27598896044158233</v>
      </c>
      <c r="H22" s="231">
        <f>H20/H21*100</f>
        <v>0</v>
      </c>
      <c r="I22" s="231">
        <f>I20/I21*100</f>
        <v>4.5146726862302478E-2</v>
      </c>
      <c r="J22" s="313"/>
    </row>
    <row r="23" spans="1:10">
      <c r="A23" s="691"/>
      <c r="B23" s="692"/>
      <c r="C23" s="692"/>
      <c r="D23" s="692"/>
      <c r="E23" s="692"/>
      <c r="F23" s="692"/>
      <c r="G23" s="692"/>
      <c r="H23" s="692"/>
      <c r="I23" s="692"/>
      <c r="J23" s="693"/>
    </row>
    <row r="24" spans="1:10">
      <c r="A24" s="694"/>
      <c r="B24" s="695"/>
      <c r="C24" s="695"/>
      <c r="D24" s="695"/>
      <c r="E24" s="695"/>
      <c r="F24" s="695"/>
      <c r="G24" s="695"/>
      <c r="H24" s="695"/>
      <c r="I24" s="695"/>
      <c r="J24" s="696"/>
    </row>
    <row r="25" spans="1:10">
      <c r="A25" s="694"/>
      <c r="B25" s="695"/>
      <c r="C25" s="695"/>
      <c r="D25" s="695"/>
      <c r="E25" s="695"/>
      <c r="F25" s="695"/>
      <c r="G25" s="695"/>
      <c r="H25" s="695"/>
      <c r="I25" s="695"/>
      <c r="J25" s="696"/>
    </row>
    <row r="26" spans="1:10">
      <c r="A26" s="694"/>
      <c r="B26" s="695"/>
      <c r="C26" s="695"/>
      <c r="D26" s="695"/>
      <c r="E26" s="695"/>
      <c r="F26" s="695"/>
      <c r="G26" s="695"/>
      <c r="H26" s="695"/>
      <c r="I26" s="695"/>
      <c r="J26" s="696"/>
    </row>
    <row r="27" spans="1:10">
      <c r="A27" s="694"/>
      <c r="B27" s="695"/>
      <c r="C27" s="695"/>
      <c r="D27" s="695"/>
      <c r="E27" s="695"/>
      <c r="F27" s="695"/>
      <c r="G27" s="695"/>
      <c r="H27" s="695"/>
      <c r="I27" s="695"/>
      <c r="J27" s="696"/>
    </row>
    <row r="28" spans="1:10">
      <c r="A28" s="694"/>
      <c r="B28" s="695"/>
      <c r="C28" s="695"/>
      <c r="D28" s="695"/>
      <c r="E28" s="695"/>
      <c r="F28" s="695"/>
      <c r="G28" s="695"/>
      <c r="H28" s="695"/>
      <c r="I28" s="695"/>
      <c r="J28" s="696"/>
    </row>
    <row r="29" spans="1:10">
      <c r="A29" s="694"/>
      <c r="B29" s="695"/>
      <c r="C29" s="695"/>
      <c r="D29" s="695"/>
      <c r="E29" s="695"/>
      <c r="F29" s="695"/>
      <c r="G29" s="695"/>
      <c r="H29" s="695"/>
      <c r="I29" s="695"/>
      <c r="J29" s="696"/>
    </row>
    <row r="30" spans="1:10">
      <c r="A30" s="694"/>
      <c r="B30" s="695"/>
      <c r="C30" s="695"/>
      <c r="D30" s="695"/>
      <c r="E30" s="695"/>
      <c r="F30" s="695"/>
      <c r="G30" s="695"/>
      <c r="H30" s="695"/>
      <c r="I30" s="695"/>
      <c r="J30" s="696"/>
    </row>
    <row r="31" spans="1:10">
      <c r="A31" s="694"/>
      <c r="B31" s="695"/>
      <c r="C31" s="695"/>
      <c r="D31" s="695"/>
      <c r="E31" s="695"/>
      <c r="F31" s="695"/>
      <c r="G31" s="695"/>
      <c r="H31" s="695"/>
      <c r="I31" s="695"/>
      <c r="J31" s="696"/>
    </row>
    <row r="32" spans="1:10">
      <c r="A32" s="694"/>
      <c r="B32" s="695"/>
      <c r="C32" s="695"/>
      <c r="D32" s="695"/>
      <c r="E32" s="695"/>
      <c r="F32" s="695"/>
      <c r="G32" s="695"/>
      <c r="H32" s="695"/>
      <c r="I32" s="695"/>
      <c r="J32" s="696"/>
    </row>
    <row r="33" spans="1:10">
      <c r="A33" s="694"/>
      <c r="B33" s="695"/>
      <c r="C33" s="695"/>
      <c r="D33" s="695"/>
      <c r="E33" s="695"/>
      <c r="F33" s="695"/>
      <c r="G33" s="695"/>
      <c r="H33" s="695"/>
      <c r="I33" s="695"/>
      <c r="J33" s="696"/>
    </row>
    <row r="34" spans="1:10">
      <c r="A34" s="694"/>
      <c r="B34" s="695"/>
      <c r="C34" s="695"/>
      <c r="D34" s="695"/>
      <c r="E34" s="695"/>
      <c r="F34" s="695"/>
      <c r="G34" s="695"/>
      <c r="H34" s="695"/>
      <c r="I34" s="695"/>
      <c r="J34" s="696"/>
    </row>
    <row r="35" spans="1:10">
      <c r="A35" s="694"/>
      <c r="B35" s="695"/>
      <c r="C35" s="695"/>
      <c r="D35" s="695"/>
      <c r="E35" s="695"/>
      <c r="F35" s="695"/>
      <c r="G35" s="695"/>
      <c r="H35" s="695"/>
      <c r="I35" s="695"/>
      <c r="J35" s="696"/>
    </row>
    <row r="36" spans="1:10">
      <c r="A36" s="694"/>
      <c r="B36" s="695"/>
      <c r="C36" s="695"/>
      <c r="D36" s="695"/>
      <c r="E36" s="695"/>
      <c r="F36" s="695"/>
      <c r="G36" s="695"/>
      <c r="H36" s="695"/>
      <c r="I36" s="695"/>
      <c r="J36" s="696"/>
    </row>
    <row r="37" spans="1:10">
      <c r="A37" s="694"/>
      <c r="B37" s="695"/>
      <c r="C37" s="695"/>
      <c r="D37" s="695"/>
      <c r="E37" s="695"/>
      <c r="F37" s="695"/>
      <c r="G37" s="695"/>
      <c r="H37" s="695"/>
      <c r="I37" s="695"/>
      <c r="J37" s="696"/>
    </row>
    <row r="38" spans="1:10">
      <c r="A38" s="694"/>
      <c r="B38" s="695"/>
      <c r="C38" s="695"/>
      <c r="D38" s="695"/>
      <c r="E38" s="695"/>
      <c r="F38" s="695"/>
      <c r="G38" s="695"/>
      <c r="H38" s="695"/>
      <c r="I38" s="695"/>
      <c r="J38" s="696"/>
    </row>
    <row r="39" spans="1:10">
      <c r="A39" s="694"/>
      <c r="B39" s="695"/>
      <c r="C39" s="695"/>
      <c r="D39" s="695"/>
      <c r="E39" s="695"/>
      <c r="F39" s="695"/>
      <c r="G39" s="695"/>
      <c r="H39" s="695"/>
      <c r="I39" s="695"/>
      <c r="J39" s="696"/>
    </row>
    <row r="40" spans="1:10">
      <c r="A40" s="694"/>
      <c r="B40" s="695"/>
      <c r="C40" s="695"/>
      <c r="D40" s="695"/>
      <c r="E40" s="695"/>
      <c r="F40" s="695"/>
      <c r="G40" s="695"/>
      <c r="H40" s="695"/>
      <c r="I40" s="695"/>
      <c r="J40" s="696"/>
    </row>
    <row r="41" spans="1:10">
      <c r="A41" s="694"/>
      <c r="B41" s="695"/>
      <c r="C41" s="695"/>
      <c r="D41" s="695"/>
      <c r="E41" s="695"/>
      <c r="F41" s="695"/>
      <c r="G41" s="695"/>
      <c r="H41" s="695"/>
      <c r="I41" s="695"/>
      <c r="J41" s="696"/>
    </row>
    <row r="42" spans="1:10" ht="15.75" thickBot="1">
      <c r="A42" s="697"/>
      <c r="B42" s="698"/>
      <c r="C42" s="698"/>
      <c r="D42" s="698"/>
      <c r="E42" s="698"/>
      <c r="F42" s="698"/>
      <c r="G42" s="698"/>
      <c r="H42" s="698"/>
      <c r="I42" s="698"/>
      <c r="J42" s="699"/>
    </row>
    <row r="43" spans="1:10">
      <c r="A43" s="470" t="s">
        <v>464</v>
      </c>
      <c r="B43" s="639"/>
      <c r="C43" s="639"/>
      <c r="D43" s="639"/>
      <c r="E43" s="639"/>
      <c r="F43" s="639"/>
      <c r="G43" s="639"/>
      <c r="H43" s="639"/>
      <c r="I43" s="639"/>
      <c r="J43" s="640"/>
    </row>
    <row r="44" spans="1:10">
      <c r="A44" s="641"/>
      <c r="B44" s="642"/>
      <c r="C44" s="642"/>
      <c r="D44" s="642"/>
      <c r="E44" s="642"/>
      <c r="F44" s="642"/>
      <c r="G44" s="642"/>
      <c r="H44" s="642"/>
      <c r="I44" s="642"/>
      <c r="J44" s="643"/>
    </row>
    <row r="45" spans="1:10">
      <c r="A45" s="641"/>
      <c r="B45" s="642"/>
      <c r="C45" s="642"/>
      <c r="D45" s="642"/>
      <c r="E45" s="642"/>
      <c r="F45" s="642"/>
      <c r="G45" s="642"/>
      <c r="H45" s="642"/>
      <c r="I45" s="642"/>
      <c r="J45" s="643"/>
    </row>
    <row r="46" spans="1:10">
      <c r="A46" s="641"/>
      <c r="B46" s="642"/>
      <c r="C46" s="642"/>
      <c r="D46" s="642"/>
      <c r="E46" s="642"/>
      <c r="F46" s="642"/>
      <c r="G46" s="642"/>
      <c r="H46" s="642"/>
      <c r="I46" s="642"/>
      <c r="J46" s="643"/>
    </row>
    <row r="47" spans="1:10" ht="15.75" thickBot="1">
      <c r="A47" s="644"/>
      <c r="B47" s="645"/>
      <c r="C47" s="645"/>
      <c r="D47" s="645"/>
      <c r="E47" s="645"/>
      <c r="F47" s="645"/>
      <c r="G47" s="645"/>
      <c r="H47" s="645"/>
      <c r="I47" s="645"/>
      <c r="J47" s="646"/>
    </row>
    <row r="48" spans="1:10">
      <c r="A48" s="448" t="s">
        <v>461</v>
      </c>
      <c r="B48" s="653"/>
      <c r="C48" s="653"/>
      <c r="D48" s="653"/>
      <c r="E48" s="653"/>
      <c r="F48" s="653"/>
      <c r="G48" s="653"/>
      <c r="H48" s="653"/>
      <c r="I48" s="653"/>
      <c r="J48" s="654"/>
    </row>
    <row r="49" spans="1:10">
      <c r="A49" s="527"/>
      <c r="B49" s="655"/>
      <c r="C49" s="655"/>
      <c r="D49" s="655"/>
      <c r="E49" s="655"/>
      <c r="F49" s="655"/>
      <c r="G49" s="655"/>
      <c r="H49" s="655"/>
      <c r="I49" s="655"/>
      <c r="J49" s="656"/>
    </row>
    <row r="50" spans="1:10">
      <c r="A50" s="527"/>
      <c r="B50" s="655"/>
      <c r="C50" s="655"/>
      <c r="D50" s="655"/>
      <c r="E50" s="655"/>
      <c r="F50" s="655"/>
      <c r="G50" s="655"/>
      <c r="H50" s="655"/>
      <c r="I50" s="655"/>
      <c r="J50" s="656"/>
    </row>
    <row r="51" spans="1:10">
      <c r="A51" s="527"/>
      <c r="B51" s="655"/>
      <c r="C51" s="655"/>
      <c r="D51" s="655"/>
      <c r="E51" s="655"/>
      <c r="F51" s="655"/>
      <c r="G51" s="655"/>
      <c r="H51" s="655"/>
      <c r="I51" s="655"/>
      <c r="J51" s="656"/>
    </row>
    <row r="52" spans="1:10">
      <c r="A52" s="527"/>
      <c r="B52" s="655"/>
      <c r="C52" s="655"/>
      <c r="D52" s="655"/>
      <c r="E52" s="655"/>
      <c r="F52" s="655"/>
      <c r="G52" s="655"/>
      <c r="H52" s="655"/>
      <c r="I52" s="655"/>
      <c r="J52" s="656"/>
    </row>
    <row r="53" spans="1:10">
      <c r="A53" s="527"/>
      <c r="B53" s="655"/>
      <c r="C53" s="655"/>
      <c r="D53" s="655"/>
      <c r="E53" s="655"/>
      <c r="F53" s="655"/>
      <c r="G53" s="655"/>
      <c r="H53" s="655"/>
      <c r="I53" s="655"/>
      <c r="J53" s="656"/>
    </row>
    <row r="54" spans="1:10">
      <c r="A54" s="527"/>
      <c r="B54" s="655"/>
      <c r="C54" s="655"/>
      <c r="D54" s="655"/>
      <c r="E54" s="655"/>
      <c r="F54" s="655"/>
      <c r="G54" s="655"/>
      <c r="H54" s="655"/>
      <c r="I54" s="655"/>
      <c r="J54" s="656"/>
    </row>
    <row r="55" spans="1:10">
      <c r="A55" s="552" t="s">
        <v>516</v>
      </c>
      <c r="B55" s="553"/>
      <c r="C55" s="553"/>
      <c r="D55" s="553"/>
      <c r="E55" s="553"/>
      <c r="F55" s="553"/>
      <c r="G55" s="553"/>
      <c r="H55" s="553"/>
      <c r="I55" s="553"/>
      <c r="J55" s="554"/>
    </row>
    <row r="56" spans="1:10">
      <c r="A56" s="555"/>
      <c r="B56" s="556"/>
      <c r="C56" s="556"/>
      <c r="D56" s="556"/>
      <c r="E56" s="556"/>
      <c r="F56" s="556"/>
      <c r="G56" s="556"/>
      <c r="H56" s="556"/>
      <c r="I56" s="556"/>
      <c r="J56" s="557"/>
    </row>
    <row r="57" spans="1:10">
      <c r="A57" s="555"/>
      <c r="B57" s="556"/>
      <c r="C57" s="556"/>
      <c r="D57" s="556"/>
      <c r="E57" s="556"/>
      <c r="F57" s="556"/>
      <c r="G57" s="556"/>
      <c r="H57" s="556"/>
      <c r="I57" s="556"/>
      <c r="J57" s="557"/>
    </row>
    <row r="58" spans="1:10">
      <c r="A58" s="555"/>
      <c r="B58" s="556"/>
      <c r="C58" s="556"/>
      <c r="D58" s="556"/>
      <c r="E58" s="556"/>
      <c r="F58" s="556"/>
      <c r="G58" s="556"/>
      <c r="H58" s="556"/>
      <c r="I58" s="556"/>
      <c r="J58" s="557"/>
    </row>
    <row r="59" spans="1:10">
      <c r="A59" s="558"/>
      <c r="B59" s="559"/>
      <c r="C59" s="559"/>
      <c r="D59" s="559"/>
      <c r="E59" s="559"/>
      <c r="F59" s="559"/>
      <c r="G59" s="559"/>
      <c r="H59" s="559"/>
      <c r="I59" s="559"/>
      <c r="J59" s="560"/>
    </row>
  </sheetData>
  <sheetProtection sheet="1" formatCells="0" formatColumns="0" formatRows="0" insertColumns="0" insertRows="0" insertHyperlinks="0" deleteColumns="0" deleteRows="0" sort="0" autoFilter="0" pivotTables="0"/>
  <mergeCells count="21">
    <mergeCell ref="A1:J1"/>
    <mergeCell ref="A14:J14"/>
    <mergeCell ref="A2:J2"/>
    <mergeCell ref="A3:J3"/>
    <mergeCell ref="A4:J4"/>
    <mergeCell ref="A5:J5"/>
    <mergeCell ref="A6:J6"/>
    <mergeCell ref="A7:J7"/>
    <mergeCell ref="A8:J9"/>
    <mergeCell ref="A10:J10"/>
    <mergeCell ref="A11:J11"/>
    <mergeCell ref="A12:J12"/>
    <mergeCell ref="A13:J13"/>
    <mergeCell ref="A55:J59"/>
    <mergeCell ref="A48:J54"/>
    <mergeCell ref="A15:J15"/>
    <mergeCell ref="A16:J16"/>
    <mergeCell ref="A17:J17"/>
    <mergeCell ref="A18:J18"/>
    <mergeCell ref="A23:J42"/>
    <mergeCell ref="A43:J47"/>
  </mergeCells>
  <hyperlinks>
    <hyperlink ref="A16" r:id="rId1"/>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dimension ref="A1:J77"/>
  <sheetViews>
    <sheetView workbookViewId="0">
      <selection activeCell="A15" sqref="A15:J15"/>
    </sheetView>
  </sheetViews>
  <sheetFormatPr baseColWidth="10" defaultRowHeight="15"/>
  <cols>
    <col min="1" max="1" width="16.5703125" customWidth="1"/>
    <col min="2" max="2" width="15.85546875" customWidth="1"/>
    <col min="3" max="3" width="13.42578125" customWidth="1"/>
    <col min="4" max="4" width="14.28515625" customWidth="1"/>
    <col min="5" max="5" width="13.85546875" customWidth="1"/>
    <col min="6" max="6" width="13.5703125" customWidth="1"/>
    <col min="7" max="7" width="13" customWidth="1"/>
    <col min="8" max="8" width="12.7109375" customWidth="1"/>
    <col min="9" max="9" width="13.42578125" customWidth="1"/>
  </cols>
  <sheetData>
    <row r="1" spans="1:10">
      <c r="A1" s="482" t="s">
        <v>236</v>
      </c>
      <c r="B1" s="483"/>
      <c r="C1" s="483"/>
      <c r="D1" s="483"/>
      <c r="E1" s="483"/>
      <c r="F1" s="483"/>
      <c r="G1" s="483"/>
      <c r="H1" s="483"/>
      <c r="I1" s="483"/>
      <c r="J1" s="484"/>
    </row>
    <row r="2" spans="1:10" ht="15.75" thickBot="1">
      <c r="A2" s="597"/>
      <c r="B2" s="519"/>
      <c r="C2" s="519"/>
      <c r="D2" s="519"/>
      <c r="E2" s="519"/>
      <c r="F2" s="519"/>
      <c r="G2" s="519"/>
      <c r="H2" s="519"/>
      <c r="I2" s="519"/>
      <c r="J2" s="520"/>
    </row>
    <row r="3" spans="1:10" ht="15.75" thickBot="1">
      <c r="A3" s="491" t="s">
        <v>52</v>
      </c>
      <c r="B3" s="657"/>
      <c r="C3" s="657"/>
      <c r="D3" s="657"/>
      <c r="E3" s="657"/>
      <c r="F3" s="657"/>
      <c r="G3" s="657"/>
      <c r="H3" s="657"/>
      <c r="I3" s="657"/>
      <c r="J3" s="658"/>
    </row>
    <row r="4" spans="1:10" ht="15.75" thickBot="1">
      <c r="A4" s="600"/>
      <c r="B4" s="657"/>
      <c r="C4" s="657"/>
      <c r="D4" s="657"/>
      <c r="E4" s="657"/>
      <c r="F4" s="657"/>
      <c r="G4" s="657"/>
      <c r="H4" s="657"/>
      <c r="I4" s="657"/>
      <c r="J4" s="658"/>
    </row>
    <row r="5" spans="1:10" ht="15.75" thickBot="1">
      <c r="A5" s="572" t="s">
        <v>228</v>
      </c>
      <c r="B5" s="657"/>
      <c r="C5" s="657"/>
      <c r="D5" s="657"/>
      <c r="E5" s="657"/>
      <c r="F5" s="657"/>
      <c r="G5" s="657"/>
      <c r="H5" s="657"/>
      <c r="I5" s="657"/>
      <c r="J5" s="658"/>
    </row>
    <row r="6" spans="1:10" ht="15.75" thickBot="1">
      <c r="A6" s="594"/>
      <c r="B6" s="657"/>
      <c r="C6" s="657"/>
      <c r="D6" s="657"/>
      <c r="E6" s="657"/>
      <c r="F6" s="657"/>
      <c r="G6" s="657"/>
      <c r="H6" s="657"/>
      <c r="I6" s="657"/>
      <c r="J6" s="658"/>
    </row>
    <row r="7" spans="1:10">
      <c r="A7" s="521" t="s">
        <v>38</v>
      </c>
      <c r="B7" s="659"/>
      <c r="C7" s="659"/>
      <c r="D7" s="659"/>
      <c r="E7" s="659"/>
      <c r="F7" s="659"/>
      <c r="G7" s="659"/>
      <c r="H7" s="659"/>
      <c r="I7" s="659"/>
      <c r="J7" s="660"/>
    </row>
    <row r="8" spans="1:10" ht="55.5" customHeight="1">
      <c r="A8" s="700" t="s">
        <v>520</v>
      </c>
      <c r="B8" s="621"/>
      <c r="C8" s="621"/>
      <c r="D8" s="621"/>
      <c r="E8" s="621"/>
      <c r="F8" s="621"/>
      <c r="G8" s="621"/>
      <c r="H8" s="621"/>
      <c r="I8" s="621"/>
      <c r="J8" s="514"/>
    </row>
    <row r="9" spans="1:10" ht="36" customHeight="1" thickBot="1">
      <c r="A9" s="672"/>
      <c r="B9" s="519"/>
      <c r="C9" s="519"/>
      <c r="D9" s="519"/>
      <c r="E9" s="519"/>
      <c r="F9" s="519"/>
      <c r="G9" s="519"/>
      <c r="H9" s="519"/>
      <c r="I9" s="519"/>
      <c r="J9" s="520"/>
    </row>
    <row r="10" spans="1:10" ht="15.75" thickBot="1">
      <c r="A10" s="808"/>
      <c r="B10" s="657"/>
      <c r="C10" s="657"/>
      <c r="D10" s="657"/>
      <c r="E10" s="657"/>
      <c r="F10" s="657"/>
      <c r="G10" s="657"/>
      <c r="H10" s="657"/>
      <c r="I10" s="657"/>
      <c r="J10" s="658"/>
    </row>
    <row r="11" spans="1:10" ht="15.75" thickBot="1">
      <c r="A11" s="545" t="s">
        <v>229</v>
      </c>
      <c r="B11" s="657"/>
      <c r="C11" s="657"/>
      <c r="D11" s="657"/>
      <c r="E11" s="657"/>
      <c r="F11" s="657"/>
      <c r="G11" s="657"/>
      <c r="H11" s="657"/>
      <c r="I11" s="657"/>
      <c r="J11" s="658"/>
    </row>
    <row r="12" spans="1:10" ht="15.75" thickBot="1">
      <c r="A12" s="730"/>
      <c r="B12" s="657"/>
      <c r="C12" s="657"/>
      <c r="D12" s="657"/>
      <c r="E12" s="657"/>
      <c r="F12" s="657"/>
      <c r="G12" s="657"/>
      <c r="H12" s="657"/>
      <c r="I12" s="657"/>
      <c r="J12" s="658"/>
    </row>
    <row r="13" spans="1:10">
      <c r="A13" s="521" t="s">
        <v>41</v>
      </c>
      <c r="B13" s="659"/>
      <c r="C13" s="659"/>
      <c r="D13" s="659"/>
      <c r="E13" s="659"/>
      <c r="F13" s="659"/>
      <c r="G13" s="659"/>
      <c r="H13" s="659"/>
      <c r="I13" s="659"/>
      <c r="J13" s="660"/>
    </row>
    <row r="14" spans="1:10" ht="16.5">
      <c r="A14" s="463" t="s">
        <v>42</v>
      </c>
      <c r="B14" s="806"/>
      <c r="C14" s="806"/>
      <c r="D14" s="806"/>
      <c r="E14" s="806"/>
      <c r="F14" s="806"/>
      <c r="G14" s="806"/>
      <c r="H14" s="806"/>
      <c r="I14" s="806"/>
      <c r="J14" s="807"/>
    </row>
    <row r="15" spans="1:10">
      <c r="A15" s="700" t="s">
        <v>159</v>
      </c>
      <c r="B15" s="701"/>
      <c r="C15" s="701"/>
      <c r="D15" s="701"/>
      <c r="E15" s="701"/>
      <c r="F15" s="701"/>
      <c r="G15" s="701"/>
      <c r="H15" s="701"/>
      <c r="I15" s="701"/>
      <c r="J15" s="702"/>
    </row>
    <row r="16" spans="1:10">
      <c r="A16" s="609" t="s">
        <v>160</v>
      </c>
      <c r="B16" s="610"/>
      <c r="C16" s="610"/>
      <c r="D16" s="610"/>
      <c r="E16" s="610"/>
      <c r="F16" s="610"/>
      <c r="G16" s="610"/>
      <c r="H16" s="610"/>
      <c r="I16" s="610"/>
      <c r="J16" s="611"/>
    </row>
    <row r="17" spans="1:10">
      <c r="A17" s="609"/>
      <c r="B17" s="621"/>
      <c r="C17" s="621"/>
      <c r="D17" s="621"/>
      <c r="E17" s="621"/>
      <c r="F17" s="621"/>
      <c r="G17" s="621"/>
      <c r="H17" s="621"/>
      <c r="I17" s="621"/>
      <c r="J17" s="514"/>
    </row>
    <row r="18" spans="1:10" ht="15.75" thickBot="1">
      <c r="A18" s="697"/>
      <c r="B18" s="519"/>
      <c r="C18" s="519"/>
      <c r="D18" s="519"/>
      <c r="E18" s="519"/>
      <c r="F18" s="519"/>
      <c r="G18" s="519"/>
      <c r="H18" s="519"/>
      <c r="I18" s="519"/>
      <c r="J18" s="520"/>
    </row>
    <row r="19" spans="1:10" ht="15.75" thickBot="1">
      <c r="A19" s="730"/>
      <c r="B19" s="657"/>
      <c r="C19" s="657"/>
      <c r="D19" s="657"/>
      <c r="E19" s="657"/>
      <c r="F19" s="657"/>
      <c r="G19" s="657"/>
      <c r="H19" s="657"/>
      <c r="I19" s="657"/>
      <c r="J19" s="658"/>
    </row>
    <row r="20" spans="1:10" ht="15.75" thickBot="1">
      <c r="A20" s="521" t="s">
        <v>44</v>
      </c>
      <c r="B20" s="659"/>
      <c r="C20" s="659"/>
      <c r="D20" s="659"/>
      <c r="E20" s="659"/>
      <c r="F20" s="659"/>
      <c r="G20" s="659"/>
      <c r="H20" s="659"/>
      <c r="I20" s="659"/>
      <c r="J20" s="660"/>
    </row>
    <row r="21" spans="1:10">
      <c r="A21" s="62"/>
      <c r="B21" s="17">
        <v>2006</v>
      </c>
      <c r="C21" s="17">
        <v>2007</v>
      </c>
      <c r="D21" s="17">
        <v>2008</v>
      </c>
      <c r="E21" s="17">
        <v>2009</v>
      </c>
      <c r="F21" s="17">
        <v>2010</v>
      </c>
      <c r="G21" s="17">
        <v>2011</v>
      </c>
      <c r="H21" s="17">
        <v>2012</v>
      </c>
      <c r="I21" s="17">
        <v>2013</v>
      </c>
      <c r="J21" s="19">
        <v>2014</v>
      </c>
    </row>
    <row r="22" spans="1:10">
      <c r="A22" s="6" t="s">
        <v>518</v>
      </c>
      <c r="B22" s="48">
        <v>1998</v>
      </c>
      <c r="C22" s="48">
        <v>2021</v>
      </c>
      <c r="D22" s="48">
        <v>2044</v>
      </c>
      <c r="E22" s="48">
        <v>2108</v>
      </c>
      <c r="F22" s="48">
        <v>2143</v>
      </c>
      <c r="G22" s="165">
        <v>2145</v>
      </c>
      <c r="H22" s="165">
        <v>2188</v>
      </c>
      <c r="I22" s="165">
        <v>2215</v>
      </c>
      <c r="J22" s="341"/>
    </row>
    <row r="23" spans="1:10">
      <c r="A23" s="6" t="s">
        <v>519</v>
      </c>
      <c r="B23" s="4"/>
      <c r="C23" s="108">
        <f t="shared" ref="C23:I23" si="0">C22-B22</f>
        <v>23</v>
      </c>
      <c r="D23" s="108">
        <f t="shared" si="0"/>
        <v>23</v>
      </c>
      <c r="E23" s="108">
        <f t="shared" si="0"/>
        <v>64</v>
      </c>
      <c r="F23" s="108">
        <f t="shared" si="0"/>
        <v>35</v>
      </c>
      <c r="G23" s="164">
        <f t="shared" si="0"/>
        <v>2</v>
      </c>
      <c r="H23" s="165">
        <f t="shared" si="0"/>
        <v>43</v>
      </c>
      <c r="I23" s="165">
        <f t="shared" si="0"/>
        <v>27</v>
      </c>
      <c r="J23" s="341"/>
    </row>
    <row r="24" spans="1:10" ht="15.75" thickBot="1">
      <c r="A24" s="94" t="s">
        <v>230</v>
      </c>
      <c r="B24" s="109"/>
      <c r="C24" s="328">
        <f>(C23/B22)*100</f>
        <v>1.1511511511511512</v>
      </c>
      <c r="D24" s="328">
        <f>(D23/C22)*100</f>
        <v>1.1380504700643246</v>
      </c>
      <c r="E24" s="328">
        <f>(E23/D22)*100</f>
        <v>3.131115459882583</v>
      </c>
      <c r="F24" s="328">
        <f>(F23/E22)*100</f>
        <v>1.6603415559772294</v>
      </c>
      <c r="G24" s="348">
        <f>(G23/H22)*100</f>
        <v>9.1407678244972576E-2</v>
      </c>
      <c r="H24" s="348">
        <f>(H23/G22)*100</f>
        <v>2.0046620046620047</v>
      </c>
      <c r="I24" s="348">
        <f>(I23/I22)*100</f>
        <v>1.2189616252821671</v>
      </c>
      <c r="J24" s="342"/>
    </row>
    <row r="25" spans="1:10">
      <c r="A25" s="694"/>
      <c r="B25" s="621"/>
      <c r="C25" s="621"/>
      <c r="D25" s="621"/>
      <c r="E25" s="621"/>
      <c r="F25" s="621"/>
      <c r="G25" s="621"/>
      <c r="H25" s="621"/>
      <c r="I25" s="621"/>
      <c r="J25" s="514"/>
    </row>
    <row r="26" spans="1:10">
      <c r="A26" s="671"/>
      <c r="B26" s="621"/>
      <c r="C26" s="621"/>
      <c r="D26" s="621"/>
      <c r="E26" s="621"/>
      <c r="F26" s="621"/>
      <c r="G26" s="621"/>
      <c r="H26" s="621"/>
      <c r="I26" s="621"/>
      <c r="J26" s="514"/>
    </row>
    <row r="27" spans="1:10">
      <c r="A27" s="671"/>
      <c r="B27" s="621"/>
      <c r="C27" s="621"/>
      <c r="D27" s="621"/>
      <c r="E27" s="621"/>
      <c r="F27" s="621"/>
      <c r="G27" s="621"/>
      <c r="H27" s="621"/>
      <c r="I27" s="621"/>
      <c r="J27" s="514"/>
    </row>
    <row r="28" spans="1:10">
      <c r="A28" s="671"/>
      <c r="B28" s="621"/>
      <c r="C28" s="621"/>
      <c r="D28" s="621"/>
      <c r="E28" s="621"/>
      <c r="F28" s="621"/>
      <c r="G28" s="621"/>
      <c r="H28" s="621"/>
      <c r="I28" s="621"/>
      <c r="J28" s="514"/>
    </row>
    <row r="29" spans="1:10">
      <c r="A29" s="671"/>
      <c r="B29" s="621"/>
      <c r="C29" s="621"/>
      <c r="D29" s="621"/>
      <c r="E29" s="621"/>
      <c r="F29" s="621"/>
      <c r="G29" s="621"/>
      <c r="H29" s="621"/>
      <c r="I29" s="621"/>
      <c r="J29" s="514"/>
    </row>
    <row r="30" spans="1:10">
      <c r="A30" s="671"/>
      <c r="B30" s="621"/>
      <c r="C30" s="621"/>
      <c r="D30" s="621"/>
      <c r="E30" s="621"/>
      <c r="F30" s="621"/>
      <c r="G30" s="621"/>
      <c r="H30" s="621"/>
      <c r="I30" s="621"/>
      <c r="J30" s="514"/>
    </row>
    <row r="31" spans="1:10">
      <c r="A31" s="671"/>
      <c r="B31" s="621"/>
      <c r="C31" s="621"/>
      <c r="D31" s="621"/>
      <c r="E31" s="621"/>
      <c r="F31" s="621"/>
      <c r="G31" s="621"/>
      <c r="H31" s="621"/>
      <c r="I31" s="621"/>
      <c r="J31" s="514"/>
    </row>
    <row r="32" spans="1:10">
      <c r="A32" s="671"/>
      <c r="B32" s="621"/>
      <c r="C32" s="621"/>
      <c r="D32" s="621"/>
      <c r="E32" s="621"/>
      <c r="F32" s="621"/>
      <c r="G32" s="621"/>
      <c r="H32" s="621"/>
      <c r="I32" s="621"/>
      <c r="J32" s="514"/>
    </row>
    <row r="33" spans="1:10">
      <c r="A33" s="671"/>
      <c r="B33" s="621"/>
      <c r="C33" s="621"/>
      <c r="D33" s="621"/>
      <c r="E33" s="621"/>
      <c r="F33" s="621"/>
      <c r="G33" s="621"/>
      <c r="H33" s="621"/>
      <c r="I33" s="621"/>
      <c r="J33" s="514"/>
    </row>
    <row r="34" spans="1:10">
      <c r="A34" s="671"/>
      <c r="B34" s="621"/>
      <c r="C34" s="621"/>
      <c r="D34" s="621"/>
      <c r="E34" s="621"/>
      <c r="F34" s="621"/>
      <c r="G34" s="621"/>
      <c r="H34" s="621"/>
      <c r="I34" s="621"/>
      <c r="J34" s="514"/>
    </row>
    <row r="35" spans="1:10">
      <c r="A35" s="671"/>
      <c r="B35" s="621"/>
      <c r="C35" s="621"/>
      <c r="D35" s="621"/>
      <c r="E35" s="621"/>
      <c r="F35" s="621"/>
      <c r="G35" s="621"/>
      <c r="H35" s="621"/>
      <c r="I35" s="621"/>
      <c r="J35" s="514"/>
    </row>
    <row r="36" spans="1:10">
      <c r="A36" s="671"/>
      <c r="B36" s="621"/>
      <c r="C36" s="621"/>
      <c r="D36" s="621"/>
      <c r="E36" s="621"/>
      <c r="F36" s="621"/>
      <c r="G36" s="621"/>
      <c r="H36" s="621"/>
      <c r="I36" s="621"/>
      <c r="J36" s="514"/>
    </row>
    <row r="37" spans="1:10">
      <c r="A37" s="671"/>
      <c r="B37" s="621"/>
      <c r="C37" s="621"/>
      <c r="D37" s="621"/>
      <c r="E37" s="621"/>
      <c r="F37" s="621"/>
      <c r="G37" s="621"/>
      <c r="H37" s="621"/>
      <c r="I37" s="621"/>
      <c r="J37" s="514"/>
    </row>
    <row r="38" spans="1:10">
      <c r="A38" s="671"/>
      <c r="B38" s="621"/>
      <c r="C38" s="621"/>
      <c r="D38" s="621"/>
      <c r="E38" s="621"/>
      <c r="F38" s="621"/>
      <c r="G38" s="621"/>
      <c r="H38" s="621"/>
      <c r="I38" s="621"/>
      <c r="J38" s="514"/>
    </row>
    <row r="39" spans="1:10">
      <c r="A39" s="671"/>
      <c r="B39" s="621"/>
      <c r="C39" s="621"/>
      <c r="D39" s="621"/>
      <c r="E39" s="621"/>
      <c r="F39" s="621"/>
      <c r="G39" s="621"/>
      <c r="H39" s="621"/>
      <c r="I39" s="621"/>
      <c r="J39" s="514"/>
    </row>
    <row r="40" spans="1:10">
      <c r="A40" s="671"/>
      <c r="B40" s="621"/>
      <c r="C40" s="621"/>
      <c r="D40" s="621"/>
      <c r="E40" s="621"/>
      <c r="F40" s="621"/>
      <c r="G40" s="621"/>
      <c r="H40" s="621"/>
      <c r="I40" s="621"/>
      <c r="J40" s="514"/>
    </row>
    <row r="41" spans="1:10">
      <c r="A41" s="671"/>
      <c r="B41" s="621"/>
      <c r="C41" s="621"/>
      <c r="D41" s="621"/>
      <c r="E41" s="621"/>
      <c r="F41" s="621"/>
      <c r="G41" s="621"/>
      <c r="H41" s="621"/>
      <c r="I41" s="621"/>
      <c r="J41" s="514"/>
    </row>
    <row r="42" spans="1:10" ht="15.75" thickBot="1">
      <c r="A42" s="672"/>
      <c r="B42" s="519"/>
      <c r="C42" s="519"/>
      <c r="D42" s="519"/>
      <c r="E42" s="519"/>
      <c r="F42" s="519"/>
      <c r="G42" s="519"/>
      <c r="H42" s="519"/>
      <c r="I42" s="519"/>
      <c r="J42" s="520"/>
    </row>
    <row r="43" spans="1:10">
      <c r="A43" s="688"/>
      <c r="B43" s="659"/>
      <c r="C43" s="659"/>
      <c r="D43" s="659"/>
      <c r="E43" s="659"/>
      <c r="F43" s="659"/>
      <c r="G43" s="659"/>
      <c r="H43" s="659"/>
      <c r="I43" s="659"/>
      <c r="J43" s="660"/>
    </row>
    <row r="44" spans="1:10">
      <c r="A44" s="671"/>
      <c r="B44" s="621"/>
      <c r="C44" s="621"/>
      <c r="D44" s="621"/>
      <c r="E44" s="621"/>
      <c r="F44" s="621"/>
      <c r="G44" s="621"/>
      <c r="H44" s="621"/>
      <c r="I44" s="621"/>
      <c r="J44" s="514"/>
    </row>
    <row r="45" spans="1:10">
      <c r="A45" s="671"/>
      <c r="B45" s="621"/>
      <c r="C45" s="621"/>
      <c r="D45" s="621"/>
      <c r="E45" s="621"/>
      <c r="F45" s="621"/>
      <c r="G45" s="621"/>
      <c r="H45" s="621"/>
      <c r="I45" s="621"/>
      <c r="J45" s="514"/>
    </row>
    <row r="46" spans="1:10">
      <c r="A46" s="671"/>
      <c r="B46" s="621"/>
      <c r="C46" s="621"/>
      <c r="D46" s="621"/>
      <c r="E46" s="621"/>
      <c r="F46" s="621"/>
      <c r="G46" s="621"/>
      <c r="H46" s="621"/>
      <c r="I46" s="621"/>
      <c r="J46" s="514"/>
    </row>
    <row r="47" spans="1:10">
      <c r="A47" s="671"/>
      <c r="B47" s="621"/>
      <c r="C47" s="621"/>
      <c r="D47" s="621"/>
      <c r="E47" s="621"/>
      <c r="F47" s="621"/>
      <c r="G47" s="621"/>
      <c r="H47" s="621"/>
      <c r="I47" s="621"/>
      <c r="J47" s="514"/>
    </row>
    <row r="48" spans="1:10">
      <c r="A48" s="671"/>
      <c r="B48" s="621"/>
      <c r="C48" s="621"/>
      <c r="D48" s="621"/>
      <c r="E48" s="621"/>
      <c r="F48" s="621"/>
      <c r="G48" s="621"/>
      <c r="H48" s="621"/>
      <c r="I48" s="621"/>
      <c r="J48" s="514"/>
    </row>
    <row r="49" spans="1:10">
      <c r="A49" s="671"/>
      <c r="B49" s="621"/>
      <c r="C49" s="621"/>
      <c r="D49" s="621"/>
      <c r="E49" s="621"/>
      <c r="F49" s="621"/>
      <c r="G49" s="621"/>
      <c r="H49" s="621"/>
      <c r="I49" s="621"/>
      <c r="J49" s="514"/>
    </row>
    <row r="50" spans="1:10">
      <c r="A50" s="671"/>
      <c r="B50" s="621"/>
      <c r="C50" s="621"/>
      <c r="D50" s="621"/>
      <c r="E50" s="621"/>
      <c r="F50" s="621"/>
      <c r="G50" s="621"/>
      <c r="H50" s="621"/>
      <c r="I50" s="621"/>
      <c r="J50" s="514"/>
    </row>
    <row r="51" spans="1:10">
      <c r="A51" s="671"/>
      <c r="B51" s="621"/>
      <c r="C51" s="621"/>
      <c r="D51" s="621"/>
      <c r="E51" s="621"/>
      <c r="F51" s="621"/>
      <c r="G51" s="621"/>
      <c r="H51" s="621"/>
      <c r="I51" s="621"/>
      <c r="J51" s="514"/>
    </row>
    <row r="52" spans="1:10">
      <c r="A52" s="671"/>
      <c r="B52" s="621"/>
      <c r="C52" s="621"/>
      <c r="D52" s="621"/>
      <c r="E52" s="621"/>
      <c r="F52" s="621"/>
      <c r="G52" s="621"/>
      <c r="H52" s="621"/>
      <c r="I52" s="621"/>
      <c r="J52" s="514"/>
    </row>
    <row r="53" spans="1:10">
      <c r="A53" s="671"/>
      <c r="B53" s="621"/>
      <c r="C53" s="621"/>
      <c r="D53" s="621"/>
      <c r="E53" s="621"/>
      <c r="F53" s="621"/>
      <c r="G53" s="621"/>
      <c r="H53" s="621"/>
      <c r="I53" s="621"/>
      <c r="J53" s="514"/>
    </row>
    <row r="54" spans="1:10">
      <c r="A54" s="671"/>
      <c r="B54" s="621"/>
      <c r="C54" s="621"/>
      <c r="D54" s="621"/>
      <c r="E54" s="621"/>
      <c r="F54" s="621"/>
      <c r="G54" s="621"/>
      <c r="H54" s="621"/>
      <c r="I54" s="621"/>
      <c r="J54" s="514"/>
    </row>
    <row r="55" spans="1:10">
      <c r="A55" s="671"/>
      <c r="B55" s="621"/>
      <c r="C55" s="621"/>
      <c r="D55" s="621"/>
      <c r="E55" s="621"/>
      <c r="F55" s="621"/>
      <c r="G55" s="621"/>
      <c r="H55" s="621"/>
      <c r="I55" s="621"/>
      <c r="J55" s="514"/>
    </row>
    <row r="56" spans="1:10">
      <c r="A56" s="671"/>
      <c r="B56" s="621"/>
      <c r="C56" s="621"/>
      <c r="D56" s="621"/>
      <c r="E56" s="621"/>
      <c r="F56" s="621"/>
      <c r="G56" s="621"/>
      <c r="H56" s="621"/>
      <c r="I56" s="621"/>
      <c r="J56" s="514"/>
    </row>
    <row r="57" spans="1:10">
      <c r="A57" s="671"/>
      <c r="B57" s="621"/>
      <c r="C57" s="621"/>
      <c r="D57" s="621"/>
      <c r="E57" s="621"/>
      <c r="F57" s="621"/>
      <c r="G57" s="621"/>
      <c r="H57" s="621"/>
      <c r="I57" s="621"/>
      <c r="J57" s="514"/>
    </row>
    <row r="58" spans="1:10">
      <c r="A58" s="671"/>
      <c r="B58" s="621"/>
      <c r="C58" s="621"/>
      <c r="D58" s="621"/>
      <c r="E58" s="621"/>
      <c r="F58" s="621"/>
      <c r="G58" s="621"/>
      <c r="H58" s="621"/>
      <c r="I58" s="621"/>
      <c r="J58" s="514"/>
    </row>
    <row r="59" spans="1:10">
      <c r="A59" s="671"/>
      <c r="B59" s="621"/>
      <c r="C59" s="621"/>
      <c r="D59" s="621"/>
      <c r="E59" s="621"/>
      <c r="F59" s="621"/>
      <c r="G59" s="621"/>
      <c r="H59" s="621"/>
      <c r="I59" s="621"/>
      <c r="J59" s="514"/>
    </row>
    <row r="60" spans="1:10" ht="15.75" thickBot="1">
      <c r="A60" s="672"/>
      <c r="B60" s="519"/>
      <c r="C60" s="519"/>
      <c r="D60" s="519"/>
      <c r="E60" s="519"/>
      <c r="F60" s="519"/>
      <c r="G60" s="519"/>
      <c r="H60" s="519"/>
      <c r="I60" s="519"/>
      <c r="J60" s="520"/>
    </row>
    <row r="61" spans="1:10">
      <c r="A61" s="448" t="s">
        <v>465</v>
      </c>
      <c r="B61" s="653"/>
      <c r="C61" s="653"/>
      <c r="D61" s="653"/>
      <c r="E61" s="653"/>
      <c r="F61" s="653"/>
      <c r="G61" s="653"/>
      <c r="H61" s="653"/>
      <c r="I61" s="653"/>
      <c r="J61" s="654"/>
    </row>
    <row r="62" spans="1:10">
      <c r="A62" s="527"/>
      <c r="B62" s="655"/>
      <c r="C62" s="655"/>
      <c r="D62" s="655"/>
      <c r="E62" s="655"/>
      <c r="F62" s="655"/>
      <c r="G62" s="655"/>
      <c r="H62" s="655"/>
      <c r="I62" s="655"/>
      <c r="J62" s="656"/>
    </row>
    <row r="63" spans="1:10">
      <c r="A63" s="527"/>
      <c r="B63" s="655"/>
      <c r="C63" s="655"/>
      <c r="D63" s="655"/>
      <c r="E63" s="655"/>
      <c r="F63" s="655"/>
      <c r="G63" s="655"/>
      <c r="H63" s="655"/>
      <c r="I63" s="655"/>
      <c r="J63" s="656"/>
    </row>
    <row r="64" spans="1:10">
      <c r="A64" s="527"/>
      <c r="B64" s="655"/>
      <c r="C64" s="655"/>
      <c r="D64" s="655"/>
      <c r="E64" s="655"/>
      <c r="F64" s="655"/>
      <c r="G64" s="655"/>
      <c r="H64" s="655"/>
      <c r="I64" s="655"/>
      <c r="J64" s="656"/>
    </row>
    <row r="65" spans="1:10" ht="15.75" thickBot="1">
      <c r="A65" s="682"/>
      <c r="B65" s="683"/>
      <c r="C65" s="683"/>
      <c r="D65" s="683"/>
      <c r="E65" s="683"/>
      <c r="F65" s="683"/>
      <c r="G65" s="683"/>
      <c r="H65" s="683"/>
      <c r="I65" s="683"/>
      <c r="J65" s="684"/>
    </row>
    <row r="66" spans="1:10">
      <c r="A66" s="448" t="s">
        <v>466</v>
      </c>
      <c r="B66" s="653"/>
      <c r="C66" s="653"/>
      <c r="D66" s="653"/>
      <c r="E66" s="653"/>
      <c r="F66" s="653"/>
      <c r="G66" s="653"/>
      <c r="H66" s="653"/>
      <c r="I66" s="653"/>
      <c r="J66" s="654"/>
    </row>
    <row r="67" spans="1:10">
      <c r="A67" s="527"/>
      <c r="B67" s="655"/>
      <c r="C67" s="655"/>
      <c r="D67" s="655"/>
      <c r="E67" s="655"/>
      <c r="F67" s="655"/>
      <c r="G67" s="655"/>
      <c r="H67" s="655"/>
      <c r="I67" s="655"/>
      <c r="J67" s="656"/>
    </row>
    <row r="68" spans="1:10">
      <c r="A68" s="527"/>
      <c r="B68" s="655"/>
      <c r="C68" s="655"/>
      <c r="D68" s="655"/>
      <c r="E68" s="655"/>
      <c r="F68" s="655"/>
      <c r="G68" s="655"/>
      <c r="H68" s="655"/>
      <c r="I68" s="655"/>
      <c r="J68" s="656"/>
    </row>
    <row r="69" spans="1:10">
      <c r="A69" s="527"/>
      <c r="B69" s="655"/>
      <c r="C69" s="655"/>
      <c r="D69" s="655"/>
      <c r="E69" s="655"/>
      <c r="F69" s="655"/>
      <c r="G69" s="655"/>
      <c r="H69" s="655"/>
      <c r="I69" s="655"/>
      <c r="J69" s="656"/>
    </row>
    <row r="70" spans="1:10">
      <c r="A70" s="527"/>
      <c r="B70" s="655"/>
      <c r="C70" s="655"/>
      <c r="D70" s="655"/>
      <c r="E70" s="655"/>
      <c r="F70" s="655"/>
      <c r="G70" s="655"/>
      <c r="H70" s="655"/>
      <c r="I70" s="655"/>
      <c r="J70" s="656"/>
    </row>
    <row r="71" spans="1:10">
      <c r="A71" s="527"/>
      <c r="B71" s="655"/>
      <c r="C71" s="655"/>
      <c r="D71" s="655"/>
      <c r="E71" s="655"/>
      <c r="F71" s="655"/>
      <c r="G71" s="655"/>
      <c r="H71" s="655"/>
      <c r="I71" s="655"/>
      <c r="J71" s="656"/>
    </row>
    <row r="72" spans="1:10">
      <c r="A72" s="527"/>
      <c r="B72" s="655"/>
      <c r="C72" s="655"/>
      <c r="D72" s="655"/>
      <c r="E72" s="655"/>
      <c r="F72" s="655"/>
      <c r="G72" s="655"/>
      <c r="H72" s="655"/>
      <c r="I72" s="655"/>
      <c r="J72" s="656"/>
    </row>
    <row r="73" spans="1:10">
      <c r="A73" s="552" t="s">
        <v>521</v>
      </c>
      <c r="B73" s="553"/>
      <c r="C73" s="553"/>
      <c r="D73" s="553"/>
      <c r="E73" s="553"/>
      <c r="F73" s="553"/>
      <c r="G73" s="553"/>
      <c r="H73" s="553"/>
      <c r="I73" s="553"/>
      <c r="J73" s="554"/>
    </row>
    <row r="74" spans="1:10">
      <c r="A74" s="555"/>
      <c r="B74" s="556"/>
      <c r="C74" s="556"/>
      <c r="D74" s="556"/>
      <c r="E74" s="556"/>
      <c r="F74" s="556"/>
      <c r="G74" s="556"/>
      <c r="H74" s="556"/>
      <c r="I74" s="556"/>
      <c r="J74" s="557"/>
    </row>
    <row r="75" spans="1:10">
      <c r="A75" s="555"/>
      <c r="B75" s="556"/>
      <c r="C75" s="556"/>
      <c r="D75" s="556"/>
      <c r="E75" s="556"/>
      <c r="F75" s="556"/>
      <c r="G75" s="556"/>
      <c r="H75" s="556"/>
      <c r="I75" s="556"/>
      <c r="J75" s="557"/>
    </row>
    <row r="76" spans="1:10">
      <c r="A76" s="555"/>
      <c r="B76" s="556"/>
      <c r="C76" s="556"/>
      <c r="D76" s="556"/>
      <c r="E76" s="556"/>
      <c r="F76" s="556"/>
      <c r="G76" s="556"/>
      <c r="H76" s="556"/>
      <c r="I76" s="556"/>
      <c r="J76" s="557"/>
    </row>
    <row r="77" spans="1:10">
      <c r="A77" s="558"/>
      <c r="B77" s="559"/>
      <c r="C77" s="559"/>
      <c r="D77" s="559"/>
      <c r="E77" s="559"/>
      <c r="F77" s="559"/>
      <c r="G77" s="559"/>
      <c r="H77" s="559"/>
      <c r="I77" s="559"/>
      <c r="J77" s="560"/>
    </row>
  </sheetData>
  <mergeCells count="24">
    <mergeCell ref="A15:J15"/>
    <mergeCell ref="A16:J16"/>
    <mergeCell ref="A1:J1"/>
    <mergeCell ref="A14:J14"/>
    <mergeCell ref="A2:J2"/>
    <mergeCell ref="A3:J3"/>
    <mergeCell ref="A4:J4"/>
    <mergeCell ref="A5:J5"/>
    <mergeCell ref="A6:J6"/>
    <mergeCell ref="A7:J7"/>
    <mergeCell ref="A8:J9"/>
    <mergeCell ref="A10:J10"/>
    <mergeCell ref="A11:J11"/>
    <mergeCell ref="A12:J12"/>
    <mergeCell ref="A13:J13"/>
    <mergeCell ref="A17:J17"/>
    <mergeCell ref="A18:J18"/>
    <mergeCell ref="A19:J19"/>
    <mergeCell ref="A73:J77"/>
    <mergeCell ref="A25:J42"/>
    <mergeCell ref="A43:J60"/>
    <mergeCell ref="A61:J65"/>
    <mergeCell ref="A66:J72"/>
    <mergeCell ref="A20:J20"/>
  </mergeCells>
  <hyperlinks>
    <hyperlink ref="A16" r:id="rId1"/>
  </hyperlinks>
  <pageMargins left="0.7" right="0.7" top="0.75" bottom="0.75" header="0.3" footer="0.3"/>
  <ignoredErrors>
    <ignoredError sqref="G24" formula="1"/>
  </ignoredErrors>
  <drawing r:id="rId2"/>
</worksheet>
</file>

<file path=xl/worksheets/sheet2.xml><?xml version="1.0" encoding="utf-8"?>
<worksheet xmlns="http://schemas.openxmlformats.org/spreadsheetml/2006/main" xmlns:r="http://schemas.openxmlformats.org/officeDocument/2006/relationships">
  <dimension ref="A1:L45"/>
  <sheetViews>
    <sheetView topLeftCell="A4" workbookViewId="0">
      <selection activeCell="A15" sqref="A15:J15"/>
    </sheetView>
  </sheetViews>
  <sheetFormatPr baseColWidth="10" defaultRowHeight="15"/>
  <cols>
    <col min="1" max="1" width="16.140625" customWidth="1"/>
    <col min="10" max="10" width="11.42578125" customWidth="1"/>
  </cols>
  <sheetData>
    <row r="1" spans="1:10">
      <c r="A1" s="482" t="s">
        <v>36</v>
      </c>
      <c r="B1" s="483"/>
      <c r="C1" s="483"/>
      <c r="D1" s="483"/>
      <c r="E1" s="483"/>
      <c r="F1" s="483"/>
      <c r="G1" s="483"/>
      <c r="H1" s="483"/>
      <c r="I1" s="483"/>
      <c r="J1" s="484"/>
    </row>
    <row r="2" spans="1:10" ht="15.75" thickBot="1">
      <c r="A2" s="485"/>
      <c r="B2" s="486"/>
      <c r="C2" s="486"/>
      <c r="D2" s="486"/>
      <c r="E2" s="486"/>
      <c r="F2" s="486"/>
      <c r="G2" s="486"/>
      <c r="H2" s="486"/>
      <c r="I2" s="486"/>
      <c r="J2" s="487"/>
    </row>
    <row r="3" spans="1:10" ht="14.25" customHeight="1" thickBot="1">
      <c r="A3" s="488" t="s">
        <v>37</v>
      </c>
      <c r="B3" s="489"/>
      <c r="C3" s="489"/>
      <c r="D3" s="489"/>
      <c r="E3" s="489"/>
      <c r="F3" s="489"/>
      <c r="G3" s="489"/>
      <c r="H3" s="489"/>
      <c r="I3" s="489"/>
      <c r="J3" s="490"/>
    </row>
    <row r="4" spans="1:10" ht="15.75" thickBot="1">
      <c r="A4" s="491"/>
      <c r="B4" s="492"/>
      <c r="C4" s="492"/>
      <c r="D4" s="492"/>
      <c r="E4" s="492"/>
      <c r="F4" s="492"/>
      <c r="G4" s="492"/>
      <c r="H4" s="492"/>
      <c r="I4" s="492"/>
      <c r="J4" s="493"/>
    </row>
    <row r="5" spans="1:10" ht="15.75" customHeight="1" thickBot="1">
      <c r="A5" s="494" t="s">
        <v>411</v>
      </c>
      <c r="B5" s="495"/>
      <c r="C5" s="495"/>
      <c r="D5" s="495"/>
      <c r="E5" s="495"/>
      <c r="F5" s="495"/>
      <c r="G5" s="495"/>
      <c r="H5" s="495"/>
      <c r="I5" s="495"/>
      <c r="J5" s="496"/>
    </row>
    <row r="6" spans="1:10" ht="15.75" thickBot="1">
      <c r="A6" s="497"/>
      <c r="B6" s="498"/>
      <c r="C6" s="498"/>
      <c r="D6" s="498"/>
      <c r="E6" s="498"/>
      <c r="F6" s="498"/>
      <c r="G6" s="498"/>
      <c r="H6" s="498"/>
      <c r="I6" s="498"/>
      <c r="J6" s="499"/>
    </row>
    <row r="7" spans="1:10">
      <c r="A7" s="479" t="s">
        <v>38</v>
      </c>
      <c r="B7" s="480"/>
      <c r="C7" s="480"/>
      <c r="D7" s="480"/>
      <c r="E7" s="480"/>
      <c r="F7" s="480"/>
      <c r="G7" s="480"/>
      <c r="H7" s="480"/>
      <c r="I7" s="480"/>
      <c r="J7" s="481"/>
    </row>
    <row r="8" spans="1:10" ht="96.75" customHeight="1" thickBot="1">
      <c r="A8" s="500" t="s">
        <v>39</v>
      </c>
      <c r="B8" s="501"/>
      <c r="C8" s="501"/>
      <c r="D8" s="501"/>
      <c r="E8" s="501"/>
      <c r="F8" s="501"/>
      <c r="G8" s="501"/>
      <c r="H8" s="501"/>
      <c r="I8" s="501"/>
      <c r="J8" s="502"/>
    </row>
    <row r="9" spans="1:10" ht="15.75" thickBot="1">
      <c r="A9" s="503"/>
      <c r="B9" s="504"/>
      <c r="C9" s="504"/>
      <c r="D9" s="504"/>
      <c r="E9" s="504"/>
      <c r="F9" s="504"/>
      <c r="G9" s="504"/>
      <c r="H9" s="504"/>
      <c r="I9" s="504"/>
      <c r="J9" s="505"/>
    </row>
    <row r="10" spans="1:10" ht="18" customHeight="1" thickBot="1">
      <c r="A10" s="506" t="s">
        <v>40</v>
      </c>
      <c r="B10" s="507"/>
      <c r="C10" s="507"/>
      <c r="D10" s="507"/>
      <c r="E10" s="507"/>
      <c r="F10" s="507"/>
      <c r="G10" s="507"/>
      <c r="H10" s="507"/>
      <c r="I10" s="507"/>
      <c r="J10" s="508"/>
    </row>
    <row r="11" spans="1:10" ht="15.75" thickBot="1">
      <c r="A11" s="503"/>
      <c r="B11" s="504"/>
      <c r="C11" s="504"/>
      <c r="D11" s="504"/>
      <c r="E11" s="504"/>
      <c r="F11" s="504"/>
      <c r="G11" s="504"/>
      <c r="H11" s="504"/>
      <c r="I11" s="504"/>
      <c r="J11" s="505"/>
    </row>
    <row r="12" spans="1:10">
      <c r="A12" s="479" t="s">
        <v>41</v>
      </c>
      <c r="B12" s="480"/>
      <c r="C12" s="480"/>
      <c r="D12" s="480"/>
      <c r="E12" s="480"/>
      <c r="F12" s="480"/>
      <c r="G12" s="480"/>
      <c r="H12" s="480"/>
      <c r="I12" s="480"/>
      <c r="J12" s="481"/>
    </row>
    <row r="13" spans="1:10">
      <c r="A13" s="463" t="s">
        <v>42</v>
      </c>
      <c r="B13" s="464"/>
      <c r="C13" s="464"/>
      <c r="D13" s="464"/>
      <c r="E13" s="464"/>
      <c r="F13" s="464"/>
      <c r="G13" s="464"/>
      <c r="H13" s="464"/>
      <c r="I13" s="464"/>
      <c r="J13" s="465"/>
    </row>
    <row r="14" spans="1:10" ht="17.25" customHeight="1">
      <c r="A14" s="466" t="s">
        <v>43</v>
      </c>
      <c r="B14" s="467"/>
      <c r="C14" s="467"/>
      <c r="D14" s="467"/>
      <c r="E14" s="467"/>
      <c r="F14" s="467"/>
      <c r="G14" s="467"/>
      <c r="H14" s="467"/>
      <c r="I14" s="467"/>
      <c r="J14" s="468"/>
    </row>
    <row r="15" spans="1:10">
      <c r="A15" s="463"/>
      <c r="B15" s="464"/>
      <c r="C15" s="464"/>
      <c r="D15" s="464"/>
      <c r="E15" s="464"/>
      <c r="F15" s="464"/>
      <c r="G15" s="464"/>
      <c r="H15" s="464"/>
      <c r="I15" s="464"/>
      <c r="J15" s="465"/>
    </row>
    <row r="16" spans="1:10">
      <c r="A16" s="469" t="s">
        <v>44</v>
      </c>
      <c r="B16" s="469"/>
      <c r="C16" s="469"/>
      <c r="D16" s="469"/>
      <c r="E16" s="469"/>
      <c r="F16" s="469"/>
      <c r="G16" s="469"/>
      <c r="H16" s="469"/>
      <c r="I16" s="469"/>
      <c r="J16" s="469"/>
    </row>
    <row r="17" spans="1:12">
      <c r="A17" s="469"/>
      <c r="B17" s="469"/>
      <c r="C17" s="469"/>
      <c r="D17" s="469"/>
      <c r="E17" s="469"/>
      <c r="F17" s="469"/>
      <c r="G17" s="469"/>
      <c r="H17" s="469"/>
      <c r="I17" s="469"/>
      <c r="J17" s="469"/>
    </row>
    <row r="18" spans="1:12" ht="15.75" thickBot="1">
      <c r="A18" s="167"/>
      <c r="B18" s="168"/>
      <c r="C18" s="168"/>
      <c r="D18" s="168"/>
      <c r="E18" s="168"/>
      <c r="F18" s="168"/>
      <c r="G18" s="168"/>
      <c r="H18" s="168"/>
      <c r="I18" s="168"/>
      <c r="J18" s="169"/>
    </row>
    <row r="19" spans="1:12">
      <c r="A19" s="3"/>
      <c r="B19" s="4">
        <v>2004</v>
      </c>
      <c r="C19" s="4">
        <v>2005</v>
      </c>
      <c r="D19" s="4">
        <v>2006</v>
      </c>
      <c r="E19" s="4">
        <v>2007</v>
      </c>
      <c r="F19" s="4">
        <v>2008</v>
      </c>
      <c r="G19" s="4">
        <v>2009</v>
      </c>
      <c r="H19" s="166">
        <v>2010</v>
      </c>
      <c r="I19" s="45">
        <v>2011</v>
      </c>
      <c r="J19" s="45">
        <v>2012</v>
      </c>
      <c r="L19" s="45">
        <v>2003</v>
      </c>
    </row>
    <row r="20" spans="1:12">
      <c r="A20" s="6" t="s">
        <v>45</v>
      </c>
      <c r="B20" s="7">
        <f>B21+B22</f>
        <v>4363</v>
      </c>
      <c r="C20" s="7">
        <f t="shared" ref="C20:H20" si="0">C21+C22</f>
        <v>4457</v>
      </c>
      <c r="D20" s="7">
        <f t="shared" si="0"/>
        <v>4546</v>
      </c>
      <c r="E20" s="7">
        <f t="shared" si="0"/>
        <v>4640</v>
      </c>
      <c r="F20" s="7">
        <f t="shared" si="0"/>
        <v>4696</v>
      </c>
      <c r="G20" s="7">
        <f>G21+G22</f>
        <v>4808</v>
      </c>
      <c r="H20" s="8">
        <f t="shared" si="0"/>
        <v>4900</v>
      </c>
      <c r="I20" s="7">
        <f>I21+I22</f>
        <v>4956</v>
      </c>
      <c r="J20" s="7">
        <f>J21+J22</f>
        <v>4915</v>
      </c>
      <c r="L20" s="164">
        <f>L21+L22</f>
        <v>4322</v>
      </c>
    </row>
    <row r="21" spans="1:12">
      <c r="A21" s="6" t="s">
        <v>46</v>
      </c>
      <c r="B21" s="48">
        <v>2154</v>
      </c>
      <c r="C21" s="48">
        <v>2205</v>
      </c>
      <c r="D21" s="48">
        <v>2255</v>
      </c>
      <c r="E21" s="48">
        <v>2310</v>
      </c>
      <c r="F21" s="48">
        <v>2343</v>
      </c>
      <c r="G21" s="48">
        <v>2372</v>
      </c>
      <c r="H21" s="49">
        <v>2416</v>
      </c>
      <c r="I21" s="7">
        <v>2447</v>
      </c>
      <c r="J21" s="7">
        <v>2425</v>
      </c>
      <c r="L21" s="164">
        <v>2135</v>
      </c>
    </row>
    <row r="22" spans="1:12">
      <c r="A22" s="6" t="s">
        <v>47</v>
      </c>
      <c r="B22" s="128">
        <v>2209</v>
      </c>
      <c r="C22" s="128">
        <v>2252</v>
      </c>
      <c r="D22" s="128">
        <v>2291</v>
      </c>
      <c r="E22" s="128">
        <v>2330</v>
      </c>
      <c r="F22" s="128">
        <v>2353</v>
      </c>
      <c r="G22" s="128">
        <v>2436</v>
      </c>
      <c r="H22" s="175">
        <v>2484</v>
      </c>
      <c r="I22" s="7">
        <v>2509</v>
      </c>
      <c r="J22" s="7">
        <v>2490</v>
      </c>
      <c r="L22" s="164">
        <v>2187</v>
      </c>
    </row>
    <row r="23" spans="1:12">
      <c r="A23" s="6" t="s">
        <v>48</v>
      </c>
      <c r="B23" s="157">
        <f>((B20-L20)/L20)*100</f>
        <v>0.94863489125404898</v>
      </c>
      <c r="C23" s="157">
        <f t="shared" ref="C23:C25" si="1">((C20-B20)/B20)*100</f>
        <v>2.1544808617923445</v>
      </c>
      <c r="D23" s="157">
        <f t="shared" ref="D23:D25" si="2">((D20-C20)/C20)*100</f>
        <v>1.9968588736818487</v>
      </c>
      <c r="E23" s="157">
        <f t="shared" ref="E23:E25" si="3">((E20-D20)/D20)*100</f>
        <v>2.067751869775627</v>
      </c>
      <c r="F23" s="157">
        <f t="shared" ref="F23:F25" si="4">((F20-E20)/E20)*100</f>
        <v>1.2068965517241379</v>
      </c>
      <c r="G23" s="157">
        <f t="shared" ref="G23:G25" si="5">((G20-F20)/F20)*100</f>
        <v>2.385008517887564</v>
      </c>
      <c r="H23" s="156">
        <f t="shared" ref="H23:H25" si="6">((H20-G20)/G20)*100</f>
        <v>1.9134775374376041</v>
      </c>
      <c r="I23" s="157">
        <f t="shared" ref="I23:I24" si="7">((I20-H20)/H20)*100</f>
        <v>1.1428571428571428</v>
      </c>
      <c r="J23" s="157">
        <f t="shared" ref="J23:J25" si="8">((J20-I20)/I20)*100</f>
        <v>-0.82728006456820014</v>
      </c>
    </row>
    <row r="24" spans="1:12">
      <c r="A24" s="6" t="s">
        <v>49</v>
      </c>
      <c r="B24" s="157">
        <f>((B21-L21)/L21)*100</f>
        <v>0.88992974238875888</v>
      </c>
      <c r="C24" s="157">
        <f t="shared" si="1"/>
        <v>2.3676880222841223</v>
      </c>
      <c r="D24" s="157">
        <f t="shared" si="2"/>
        <v>2.2675736961451247</v>
      </c>
      <c r="E24" s="157">
        <f t="shared" si="3"/>
        <v>2.4390243902439024</v>
      </c>
      <c r="F24" s="157">
        <f t="shared" si="4"/>
        <v>1.4285714285714286</v>
      </c>
      <c r="G24" s="157">
        <f t="shared" si="5"/>
        <v>1.2377294067434912</v>
      </c>
      <c r="H24" s="156">
        <f t="shared" si="6"/>
        <v>1.854974704890388</v>
      </c>
      <c r="I24" s="157">
        <f t="shared" si="7"/>
        <v>1.2831125827814569</v>
      </c>
      <c r="J24" s="157">
        <f t="shared" si="8"/>
        <v>-0.8990600735594606</v>
      </c>
    </row>
    <row r="25" spans="1:12" ht="15.75" thickBot="1">
      <c r="A25" s="6" t="s">
        <v>50</v>
      </c>
      <c r="B25" s="157">
        <f>((B22-L22)/L22)*100</f>
        <v>1.0059442158207592</v>
      </c>
      <c r="C25" s="157">
        <f t="shared" si="1"/>
        <v>1.9465821638750567</v>
      </c>
      <c r="D25" s="157">
        <f t="shared" si="2"/>
        <v>1.7317939609236235</v>
      </c>
      <c r="E25" s="157">
        <f t="shared" si="3"/>
        <v>1.7023134002618943</v>
      </c>
      <c r="F25" s="157">
        <f t="shared" si="4"/>
        <v>0.98712446351931338</v>
      </c>
      <c r="G25" s="157">
        <f t="shared" si="5"/>
        <v>3.5274118147046325</v>
      </c>
      <c r="H25" s="156">
        <f t="shared" si="6"/>
        <v>1.9704433497536946</v>
      </c>
      <c r="I25" s="157">
        <f>((I22-H22)/H22)*100</f>
        <v>1.0064412238325282</v>
      </c>
      <c r="J25" s="157">
        <f t="shared" si="8"/>
        <v>-0.75727381426863294</v>
      </c>
    </row>
    <row r="26" spans="1:12">
      <c r="A26" s="3"/>
      <c r="B26" s="4">
        <v>2013</v>
      </c>
      <c r="C26" s="4">
        <v>2014</v>
      </c>
      <c r="D26" s="4">
        <v>2015</v>
      </c>
      <c r="E26" s="170"/>
      <c r="F26" s="170"/>
      <c r="G26" s="170"/>
      <c r="H26" s="170"/>
      <c r="I26" s="170"/>
      <c r="J26" s="171"/>
    </row>
    <row r="27" spans="1:12">
      <c r="A27" s="6" t="s">
        <v>45</v>
      </c>
      <c r="B27" s="164">
        <f>B29+B28</f>
        <v>4991</v>
      </c>
      <c r="C27" s="164">
        <f>C28+C29</f>
        <v>4940</v>
      </c>
      <c r="D27" s="236"/>
      <c r="E27" s="170"/>
      <c r="F27" s="170"/>
      <c r="G27" s="170"/>
      <c r="H27" s="170"/>
      <c r="I27" s="170"/>
      <c r="J27" s="171"/>
    </row>
    <row r="28" spans="1:12">
      <c r="A28" s="6" t="s">
        <v>46</v>
      </c>
      <c r="B28" s="164">
        <v>2482</v>
      </c>
      <c r="C28" s="164">
        <v>2444</v>
      </c>
      <c r="D28" s="236"/>
      <c r="E28" s="170"/>
      <c r="F28" s="170"/>
      <c r="G28" s="170"/>
      <c r="H28" s="170"/>
      <c r="I28" s="170"/>
      <c r="J28" s="171"/>
    </row>
    <row r="29" spans="1:12">
      <c r="A29" s="6" t="s">
        <v>47</v>
      </c>
      <c r="B29" s="164">
        <v>2509</v>
      </c>
      <c r="C29" s="164">
        <v>2496</v>
      </c>
      <c r="D29" s="236"/>
      <c r="E29" s="170"/>
      <c r="F29" s="170"/>
      <c r="G29" s="170"/>
      <c r="H29" s="170"/>
      <c r="I29" s="170"/>
      <c r="J29" s="171"/>
    </row>
    <row r="30" spans="1:12">
      <c r="A30" s="6" t="s">
        <v>48</v>
      </c>
      <c r="B30" s="231">
        <f>((B27-J20)/J20)*100</f>
        <v>1.5462868769074263</v>
      </c>
      <c r="C30" s="231">
        <f>((C27-B27)/B27)*100</f>
        <v>-1.0218393107593668</v>
      </c>
      <c r="D30" s="236"/>
      <c r="E30" s="170"/>
      <c r="F30" s="170"/>
      <c r="G30" s="170"/>
      <c r="H30" s="170"/>
      <c r="I30" s="170"/>
      <c r="J30" s="171"/>
    </row>
    <row r="31" spans="1:12">
      <c r="A31" s="6" t="s">
        <v>49</v>
      </c>
      <c r="B31" s="231">
        <f>((B28-J21)/J21)*100</f>
        <v>2.3505154639175259</v>
      </c>
      <c r="C31" s="231">
        <f>((C28-B28)/B28)*100</f>
        <v>-1.5310233682514103</v>
      </c>
      <c r="D31" s="236"/>
      <c r="E31" s="170"/>
      <c r="F31" s="170"/>
      <c r="G31" s="170"/>
      <c r="H31" s="170"/>
      <c r="I31" s="170"/>
      <c r="J31" s="171"/>
    </row>
    <row r="32" spans="1:12">
      <c r="A32" s="6" t="s">
        <v>50</v>
      </c>
      <c r="B32" s="231">
        <f>((B29-J22)/J22)*100</f>
        <v>0.76305220883534142</v>
      </c>
      <c r="C32" s="231">
        <f>((C29-B29)/B29)*100</f>
        <v>-0.5181347150259068</v>
      </c>
      <c r="D32" s="236"/>
      <c r="E32" s="170"/>
      <c r="F32" s="170"/>
      <c r="G32" s="170"/>
      <c r="H32" s="170"/>
      <c r="I32" s="170"/>
      <c r="J32" s="171"/>
    </row>
    <row r="33" spans="1:10" ht="90" customHeight="1">
      <c r="A33" s="457"/>
      <c r="B33" s="458"/>
      <c r="C33" s="458"/>
      <c r="D33" s="458"/>
      <c r="E33" s="458"/>
      <c r="F33" s="458"/>
      <c r="G33" s="458"/>
      <c r="H33" s="458"/>
      <c r="I33" s="458"/>
      <c r="J33" s="459"/>
    </row>
    <row r="34" spans="1:10" ht="87.75" customHeight="1">
      <c r="A34" s="457"/>
      <c r="B34" s="458"/>
      <c r="C34" s="458"/>
      <c r="D34" s="458"/>
      <c r="E34" s="458"/>
      <c r="F34" s="458"/>
      <c r="G34" s="458"/>
      <c r="H34" s="458"/>
      <c r="I34" s="458"/>
      <c r="J34" s="459"/>
    </row>
    <row r="35" spans="1:10" ht="81.75" customHeight="1">
      <c r="A35" s="457"/>
      <c r="B35" s="458"/>
      <c r="C35" s="458"/>
      <c r="D35" s="458"/>
      <c r="E35" s="458"/>
      <c r="F35" s="458"/>
      <c r="G35" s="458"/>
      <c r="H35" s="458"/>
      <c r="I35" s="458"/>
      <c r="J35" s="459"/>
    </row>
    <row r="36" spans="1:10" ht="122.25" customHeight="1" thickBot="1">
      <c r="A36" s="460"/>
      <c r="B36" s="461"/>
      <c r="C36" s="461"/>
      <c r="D36" s="461"/>
      <c r="E36" s="461"/>
      <c r="F36" s="461"/>
      <c r="G36" s="461"/>
      <c r="H36" s="461"/>
      <c r="I36" s="461"/>
      <c r="J36" s="462"/>
    </row>
    <row r="37" spans="1:10">
      <c r="A37" s="470" t="s">
        <v>434</v>
      </c>
      <c r="B37" s="471"/>
      <c r="C37" s="471"/>
      <c r="D37" s="471"/>
      <c r="E37" s="471"/>
      <c r="F37" s="471"/>
      <c r="G37" s="471"/>
      <c r="H37" s="471"/>
      <c r="I37" s="471"/>
      <c r="J37" s="472"/>
    </row>
    <row r="38" spans="1:10">
      <c r="A38" s="473"/>
      <c r="B38" s="474"/>
      <c r="C38" s="474"/>
      <c r="D38" s="474"/>
      <c r="E38" s="474"/>
      <c r="F38" s="474"/>
      <c r="G38" s="474"/>
      <c r="H38" s="474"/>
      <c r="I38" s="474"/>
      <c r="J38" s="475"/>
    </row>
    <row r="39" spans="1:10">
      <c r="A39" s="473"/>
      <c r="B39" s="474"/>
      <c r="C39" s="474"/>
      <c r="D39" s="474"/>
      <c r="E39" s="474"/>
      <c r="F39" s="474"/>
      <c r="G39" s="474"/>
      <c r="H39" s="474"/>
      <c r="I39" s="474"/>
      <c r="J39" s="475"/>
    </row>
    <row r="40" spans="1:10">
      <c r="A40" s="473"/>
      <c r="B40" s="474"/>
      <c r="C40" s="474"/>
      <c r="D40" s="474"/>
      <c r="E40" s="474"/>
      <c r="F40" s="474"/>
      <c r="G40" s="474"/>
      <c r="H40" s="474"/>
      <c r="I40" s="474"/>
      <c r="J40" s="475"/>
    </row>
    <row r="41" spans="1:10" ht="15.75" thickBot="1">
      <c r="A41" s="476"/>
      <c r="B41" s="477"/>
      <c r="C41" s="477"/>
      <c r="D41" s="477"/>
      <c r="E41" s="477"/>
      <c r="F41" s="477"/>
      <c r="G41" s="477"/>
      <c r="H41" s="477"/>
      <c r="I41" s="477"/>
      <c r="J41" s="478"/>
    </row>
    <row r="42" spans="1:10">
      <c r="A42" s="448" t="s">
        <v>435</v>
      </c>
      <c r="B42" s="449"/>
      <c r="C42" s="449"/>
      <c r="D42" s="449"/>
      <c r="E42" s="449"/>
      <c r="F42" s="449"/>
      <c r="G42" s="449"/>
      <c r="H42" s="449"/>
      <c r="I42" s="449"/>
      <c r="J42" s="450"/>
    </row>
    <row r="43" spans="1:10">
      <c r="A43" s="451"/>
      <c r="B43" s="452"/>
      <c r="C43" s="452"/>
      <c r="D43" s="452"/>
      <c r="E43" s="452"/>
      <c r="F43" s="452"/>
      <c r="G43" s="452"/>
      <c r="H43" s="452"/>
      <c r="I43" s="452"/>
      <c r="J43" s="453"/>
    </row>
    <row r="44" spans="1:10">
      <c r="A44" s="451"/>
      <c r="B44" s="452"/>
      <c r="C44" s="452"/>
      <c r="D44" s="452"/>
      <c r="E44" s="452"/>
      <c r="F44" s="452"/>
      <c r="G44" s="452"/>
      <c r="H44" s="452"/>
      <c r="I44" s="452"/>
      <c r="J44" s="453"/>
    </row>
    <row r="45" spans="1:10" ht="15.75" thickBot="1">
      <c r="A45" s="454"/>
      <c r="B45" s="455"/>
      <c r="C45" s="455"/>
      <c r="D45" s="455"/>
      <c r="E45" s="455"/>
      <c r="F45" s="455"/>
      <c r="G45" s="455"/>
      <c r="H45" s="455"/>
      <c r="I45" s="455"/>
      <c r="J45" s="456"/>
    </row>
  </sheetData>
  <sheetProtection sheet="1" formatCells="0" formatColumns="0" formatRows="0" insertColumns="0" insertRows="0" insertHyperlinks="0" deleteColumns="0" deleteRows="0" sort="0" autoFilter="0" pivotTables="0"/>
  <mergeCells count="19">
    <mergeCell ref="A12:J12"/>
    <mergeCell ref="A1:J1"/>
    <mergeCell ref="A2:J2"/>
    <mergeCell ref="A3:J3"/>
    <mergeCell ref="A4:J4"/>
    <mergeCell ref="A5:J5"/>
    <mergeCell ref="A6:J6"/>
    <mergeCell ref="A7:J7"/>
    <mergeCell ref="A8:J8"/>
    <mergeCell ref="A9:J9"/>
    <mergeCell ref="A10:J10"/>
    <mergeCell ref="A11:J11"/>
    <mergeCell ref="A42:J45"/>
    <mergeCell ref="A33:J36"/>
    <mergeCell ref="A13:J13"/>
    <mergeCell ref="A14:J14"/>
    <mergeCell ref="A15:J15"/>
    <mergeCell ref="A16:J17"/>
    <mergeCell ref="A37:J41"/>
  </mergeCells>
  <hyperlinks>
    <hyperlink ref="A14" r:id="rId1"/>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dimension ref="A1:J50"/>
  <sheetViews>
    <sheetView workbookViewId="0">
      <selection activeCell="A15" sqref="A15:J15"/>
    </sheetView>
  </sheetViews>
  <sheetFormatPr baseColWidth="10" defaultRowHeight="15"/>
  <cols>
    <col min="1" max="1" width="17.5703125" customWidth="1"/>
    <col min="2" max="2" width="13.85546875" customWidth="1"/>
    <col min="3" max="3" width="13.42578125" customWidth="1"/>
    <col min="4" max="4" width="14.28515625" customWidth="1"/>
    <col min="5" max="5" width="12.85546875" customWidth="1"/>
    <col min="6" max="6" width="12.7109375" customWidth="1"/>
    <col min="7" max="8" width="13.42578125" customWidth="1"/>
    <col min="9" max="9" width="14.7109375" customWidth="1"/>
    <col min="10" max="10" width="13.28515625" customWidth="1"/>
  </cols>
  <sheetData>
    <row r="1" spans="1:10">
      <c r="A1" s="482" t="s">
        <v>237</v>
      </c>
      <c r="B1" s="483"/>
      <c r="C1" s="483"/>
      <c r="D1" s="483"/>
      <c r="E1" s="483"/>
      <c r="F1" s="483"/>
      <c r="G1" s="483"/>
      <c r="H1" s="483"/>
      <c r="I1" s="483"/>
      <c r="J1" s="484"/>
    </row>
    <row r="2" spans="1:10" ht="15.75" thickBot="1">
      <c r="A2" s="597"/>
      <c r="B2" s="519"/>
      <c r="C2" s="519"/>
      <c r="D2" s="519"/>
      <c r="E2" s="519"/>
      <c r="F2" s="519"/>
      <c r="G2" s="519"/>
      <c r="H2" s="519"/>
      <c r="I2" s="519"/>
      <c r="J2" s="520"/>
    </row>
    <row r="3" spans="1:10" ht="15.75" thickBot="1">
      <c r="A3" s="491" t="s">
        <v>52</v>
      </c>
      <c r="B3" s="492"/>
      <c r="C3" s="492"/>
      <c r="D3" s="492"/>
      <c r="E3" s="492"/>
      <c r="F3" s="492"/>
      <c r="G3" s="492"/>
      <c r="H3" s="492"/>
      <c r="I3" s="492"/>
      <c r="J3" s="493"/>
    </row>
    <row r="4" spans="1:10" ht="15.75" thickBot="1">
      <c r="A4" s="542"/>
      <c r="B4" s="543"/>
      <c r="C4" s="543"/>
      <c r="D4" s="543"/>
      <c r="E4" s="543"/>
      <c r="F4" s="543"/>
      <c r="G4" s="543"/>
      <c r="H4" s="543"/>
      <c r="I4" s="543"/>
      <c r="J4" s="544"/>
    </row>
    <row r="5" spans="1:10" ht="18.75" customHeight="1" thickBot="1">
      <c r="A5" s="497" t="s">
        <v>238</v>
      </c>
      <c r="B5" s="498"/>
      <c r="C5" s="498"/>
      <c r="D5" s="498"/>
      <c r="E5" s="498"/>
      <c r="F5" s="498"/>
      <c r="G5" s="498"/>
      <c r="H5" s="498"/>
      <c r="I5" s="498"/>
      <c r="J5" s="499"/>
    </row>
    <row r="6" spans="1:10" ht="15.75" thickBot="1">
      <c r="A6" s="594"/>
      <c r="B6" s="595"/>
      <c r="C6" s="595"/>
      <c r="D6" s="595"/>
      <c r="E6" s="595"/>
      <c r="F6" s="595"/>
      <c r="G6" s="595"/>
      <c r="H6" s="595"/>
      <c r="I6" s="595"/>
      <c r="J6" s="596"/>
    </row>
    <row r="7" spans="1:10">
      <c r="A7" s="521" t="s">
        <v>38</v>
      </c>
      <c r="B7" s="522"/>
      <c r="C7" s="522"/>
      <c r="D7" s="522"/>
      <c r="E7" s="522"/>
      <c r="F7" s="522"/>
      <c r="G7" s="522"/>
      <c r="H7" s="522"/>
      <c r="I7" s="522"/>
      <c r="J7" s="523"/>
    </row>
    <row r="8" spans="1:10" ht="110.25" customHeight="1" thickBot="1">
      <c r="A8" s="509" t="s">
        <v>239</v>
      </c>
      <c r="B8" s="510"/>
      <c r="C8" s="510"/>
      <c r="D8" s="510"/>
      <c r="E8" s="510"/>
      <c r="F8" s="510"/>
      <c r="G8" s="510"/>
      <c r="H8" s="510"/>
      <c r="I8" s="510"/>
      <c r="J8" s="511"/>
    </row>
    <row r="9" spans="1:10" ht="15.75" thickBot="1">
      <c r="A9" s="606"/>
      <c r="B9" s="607"/>
      <c r="C9" s="607"/>
      <c r="D9" s="607"/>
      <c r="E9" s="607"/>
      <c r="F9" s="607"/>
      <c r="G9" s="607"/>
      <c r="H9" s="607"/>
      <c r="I9" s="607"/>
      <c r="J9" s="608"/>
    </row>
    <row r="10" spans="1:10" ht="15.75" thickBot="1">
      <c r="A10" s="545" t="s">
        <v>240</v>
      </c>
      <c r="B10" s="546"/>
      <c r="C10" s="546"/>
      <c r="D10" s="546"/>
      <c r="E10" s="546"/>
      <c r="F10" s="546"/>
      <c r="G10" s="546"/>
      <c r="H10" s="546"/>
      <c r="I10" s="546"/>
      <c r="J10" s="623"/>
    </row>
    <row r="11" spans="1:10" ht="15.75" thickBot="1">
      <c r="A11" s="460"/>
      <c r="B11" s="461"/>
      <c r="C11" s="461"/>
      <c r="D11" s="461"/>
      <c r="E11" s="461"/>
      <c r="F11" s="461"/>
      <c r="G11" s="461"/>
      <c r="H11" s="461"/>
      <c r="I11" s="461"/>
      <c r="J11" s="462"/>
    </row>
    <row r="12" spans="1:10">
      <c r="A12" s="521" t="s">
        <v>41</v>
      </c>
      <c r="B12" s="522"/>
      <c r="C12" s="522"/>
      <c r="D12" s="522"/>
      <c r="E12" s="522"/>
      <c r="F12" s="522"/>
      <c r="G12" s="522"/>
      <c r="H12" s="522"/>
      <c r="I12" s="522"/>
      <c r="J12" s="523"/>
    </row>
    <row r="13" spans="1:10">
      <c r="A13" s="463" t="s">
        <v>42</v>
      </c>
      <c r="B13" s="464"/>
      <c r="C13" s="464"/>
      <c r="D13" s="464"/>
      <c r="E13" s="464"/>
      <c r="F13" s="464"/>
      <c r="G13" s="464"/>
      <c r="H13" s="464"/>
      <c r="I13" s="464"/>
      <c r="J13" s="465"/>
    </row>
    <row r="14" spans="1:10">
      <c r="A14" s="463" t="s">
        <v>241</v>
      </c>
      <c r="B14" s="464"/>
      <c r="C14" s="464"/>
      <c r="D14" s="464"/>
      <c r="E14" s="464"/>
      <c r="F14" s="464"/>
      <c r="G14" s="464"/>
      <c r="H14" s="464"/>
      <c r="I14" s="464"/>
      <c r="J14" s="465"/>
    </row>
    <row r="15" spans="1:10">
      <c r="A15" s="466" t="s">
        <v>242</v>
      </c>
      <c r="B15" s="467"/>
      <c r="C15" s="467"/>
      <c r="D15" s="467"/>
      <c r="E15" s="467"/>
      <c r="F15" s="467"/>
      <c r="G15" s="467"/>
      <c r="H15" s="467"/>
      <c r="I15" s="467"/>
      <c r="J15" s="468"/>
    </row>
    <row r="16" spans="1:10">
      <c r="A16" s="579" t="s">
        <v>42</v>
      </c>
      <c r="B16" s="580"/>
      <c r="C16" s="580"/>
      <c r="D16" s="580"/>
      <c r="E16" s="580"/>
      <c r="F16" s="580"/>
      <c r="G16" s="580"/>
      <c r="H16" s="580"/>
      <c r="I16" s="580"/>
      <c r="J16" s="581"/>
    </row>
    <row r="17" spans="1:10">
      <c r="A17" s="466" t="s">
        <v>43</v>
      </c>
      <c r="B17" s="467"/>
      <c r="C17" s="467"/>
      <c r="D17" s="467"/>
      <c r="E17" s="467"/>
      <c r="F17" s="467"/>
      <c r="G17" s="467"/>
      <c r="H17" s="467"/>
      <c r="I17" s="467"/>
      <c r="J17" s="468"/>
    </row>
    <row r="18" spans="1:10" ht="15.75" thickBot="1">
      <c r="A18" s="509"/>
      <c r="B18" s="510"/>
      <c r="C18" s="510"/>
      <c r="D18" s="510"/>
      <c r="E18" s="510"/>
      <c r="F18" s="510"/>
      <c r="G18" s="510"/>
      <c r="H18" s="510"/>
      <c r="I18" s="510"/>
      <c r="J18" s="511"/>
    </row>
    <row r="19" spans="1:10" ht="15.75" thickBot="1">
      <c r="A19" s="606"/>
      <c r="B19" s="607"/>
      <c r="C19" s="607"/>
      <c r="D19" s="607"/>
      <c r="E19" s="607"/>
      <c r="F19" s="607"/>
      <c r="G19" s="607"/>
      <c r="H19" s="607"/>
      <c r="I19" s="607"/>
      <c r="J19" s="608"/>
    </row>
    <row r="20" spans="1:10" ht="15.75" thickBot="1">
      <c r="A20" s="545" t="s">
        <v>44</v>
      </c>
      <c r="B20" s="546"/>
      <c r="C20" s="546"/>
      <c r="D20" s="546"/>
      <c r="E20" s="546"/>
      <c r="F20" s="546"/>
      <c r="G20" s="546"/>
      <c r="H20" s="546"/>
      <c r="I20" s="546"/>
      <c r="J20" s="623"/>
    </row>
    <row r="21" spans="1:10">
      <c r="A21" s="62"/>
      <c r="B21" s="17">
        <v>2004</v>
      </c>
      <c r="C21" s="17">
        <v>2005</v>
      </c>
      <c r="D21" s="17">
        <v>2006</v>
      </c>
      <c r="E21" s="111">
        <v>2007</v>
      </c>
      <c r="F21" s="111">
        <v>2008</v>
      </c>
      <c r="G21" s="112">
        <v>2009</v>
      </c>
      <c r="H21" s="113">
        <v>2010</v>
      </c>
      <c r="I21" s="45">
        <v>2011</v>
      </c>
      <c r="J21" s="45">
        <v>2012</v>
      </c>
    </row>
    <row r="22" spans="1:10">
      <c r="A22" s="6" t="s">
        <v>243</v>
      </c>
      <c r="B22" s="48">
        <v>2641</v>
      </c>
      <c r="C22" s="48">
        <v>2709</v>
      </c>
      <c r="D22" s="48">
        <v>2799</v>
      </c>
      <c r="E22" s="48">
        <v>2853</v>
      </c>
      <c r="F22" s="48">
        <v>2910</v>
      </c>
      <c r="G22" s="48">
        <v>2972</v>
      </c>
      <c r="H22" s="49">
        <v>2978</v>
      </c>
      <c r="I22" s="9">
        <v>3069</v>
      </c>
      <c r="J22" s="9">
        <v>3027</v>
      </c>
    </row>
    <row r="23" spans="1:10">
      <c r="A23" s="6" t="s">
        <v>244</v>
      </c>
      <c r="B23" s="48">
        <f t="shared" ref="B23:H23" si="0">B24-B22</f>
        <v>918</v>
      </c>
      <c r="C23" s="48">
        <f t="shared" si="0"/>
        <v>950</v>
      </c>
      <c r="D23" s="48">
        <f t="shared" si="0"/>
        <v>998</v>
      </c>
      <c r="E23" s="48">
        <f t="shared" si="0"/>
        <v>1051</v>
      </c>
      <c r="F23" s="48">
        <f t="shared" si="0"/>
        <v>1107</v>
      </c>
      <c r="G23" s="48">
        <f t="shared" si="0"/>
        <v>1137</v>
      </c>
      <c r="H23" s="49">
        <f t="shared" si="0"/>
        <v>1174</v>
      </c>
      <c r="I23" s="9">
        <v>869</v>
      </c>
      <c r="J23" s="9">
        <v>911</v>
      </c>
    </row>
    <row r="24" spans="1:10">
      <c r="A24" s="6" t="s">
        <v>241</v>
      </c>
      <c r="B24" s="48">
        <v>3559</v>
      </c>
      <c r="C24" s="48">
        <v>3659</v>
      </c>
      <c r="D24" s="48">
        <v>3797</v>
      </c>
      <c r="E24" s="48">
        <v>3904</v>
      </c>
      <c r="F24" s="48">
        <v>4017</v>
      </c>
      <c r="G24" s="48">
        <v>4109</v>
      </c>
      <c r="H24" s="49">
        <v>4152</v>
      </c>
      <c r="I24" s="9">
        <v>4243</v>
      </c>
      <c r="J24" s="9">
        <v>4152</v>
      </c>
    </row>
    <row r="25" spans="1:10" ht="15.75" thickBot="1">
      <c r="A25" s="114" t="s">
        <v>45</v>
      </c>
      <c r="B25" s="115">
        <v>4322</v>
      </c>
      <c r="C25" s="115">
        <v>4457</v>
      </c>
      <c r="D25" s="115">
        <v>4546</v>
      </c>
      <c r="E25" s="115">
        <v>4640</v>
      </c>
      <c r="F25" s="115">
        <v>4696</v>
      </c>
      <c r="G25" s="115">
        <v>4808</v>
      </c>
      <c r="H25" s="116">
        <v>4900</v>
      </c>
      <c r="I25" s="57">
        <v>4956</v>
      </c>
      <c r="J25" s="57">
        <v>4915</v>
      </c>
    </row>
    <row r="26" spans="1:10" ht="15.75" thickBot="1">
      <c r="A26" s="117" t="s">
        <v>245</v>
      </c>
      <c r="B26" s="251">
        <f t="shared" ref="B26:H26" si="1">(B24*100)/B25</f>
        <v>82.346136048125871</v>
      </c>
      <c r="C26" s="251">
        <f t="shared" si="1"/>
        <v>82.095579986538027</v>
      </c>
      <c r="D26" s="251">
        <f t="shared" si="1"/>
        <v>83.523977122745265</v>
      </c>
      <c r="E26" s="118">
        <f t="shared" si="1"/>
        <v>84.137931034482762</v>
      </c>
      <c r="F26" s="118">
        <f t="shared" si="1"/>
        <v>85.540885860306645</v>
      </c>
      <c r="G26" s="119">
        <f t="shared" si="1"/>
        <v>85.461730449251249</v>
      </c>
      <c r="H26" s="120">
        <f t="shared" si="1"/>
        <v>84.734693877551024</v>
      </c>
      <c r="I26" s="121">
        <f>(I24*100)/I25</f>
        <v>85.613397901533489</v>
      </c>
      <c r="J26" s="122">
        <f>(J24*100)/J25</f>
        <v>84.476093591047814</v>
      </c>
    </row>
    <row r="27" spans="1:10">
      <c r="A27" s="62"/>
      <c r="B27" s="209">
        <v>2013</v>
      </c>
      <c r="C27" s="209">
        <v>2014</v>
      </c>
      <c r="D27" s="209">
        <v>2015</v>
      </c>
      <c r="E27" s="247"/>
      <c r="F27" s="247"/>
      <c r="G27" s="247"/>
      <c r="H27" s="247"/>
      <c r="I27" s="247"/>
      <c r="J27" s="248"/>
    </row>
    <row r="28" spans="1:10">
      <c r="A28" s="6" t="s">
        <v>243</v>
      </c>
      <c r="B28" s="253">
        <v>2934</v>
      </c>
      <c r="C28" s="252"/>
      <c r="D28" s="252"/>
      <c r="E28" s="249"/>
      <c r="F28" s="249"/>
      <c r="G28" s="249"/>
      <c r="H28" s="249"/>
      <c r="I28" s="249"/>
      <c r="J28" s="250"/>
    </row>
    <row r="29" spans="1:10">
      <c r="A29" s="6" t="s">
        <v>244</v>
      </c>
      <c r="B29" s="253">
        <f>SUM(528+563)</f>
        <v>1091</v>
      </c>
      <c r="C29" s="252"/>
      <c r="D29" s="252"/>
      <c r="E29" s="249"/>
      <c r="F29" s="249"/>
      <c r="G29" s="249"/>
      <c r="H29" s="249"/>
      <c r="I29" s="249"/>
      <c r="J29" s="250"/>
    </row>
    <row r="30" spans="1:10">
      <c r="A30" s="6" t="s">
        <v>241</v>
      </c>
      <c r="B30" s="253">
        <f>SUM(B28+B29)</f>
        <v>4025</v>
      </c>
      <c r="C30" s="252"/>
      <c r="D30" s="252"/>
      <c r="E30" s="249"/>
      <c r="F30" s="249"/>
      <c r="G30" s="249"/>
      <c r="H30" s="249"/>
      <c r="I30" s="249"/>
      <c r="J30" s="250"/>
    </row>
    <row r="31" spans="1:10" ht="15.75" thickBot="1">
      <c r="A31" s="114" t="s">
        <v>45</v>
      </c>
      <c r="B31" s="253">
        <v>4991</v>
      </c>
      <c r="C31" s="253">
        <v>4940</v>
      </c>
      <c r="D31" s="252"/>
      <c r="E31" s="249"/>
      <c r="F31" s="249"/>
      <c r="G31" s="249"/>
      <c r="H31" s="249"/>
      <c r="I31" s="249"/>
      <c r="J31" s="250"/>
    </row>
    <row r="32" spans="1:10" ht="15.75" thickBot="1">
      <c r="A32" s="117" t="s">
        <v>245</v>
      </c>
      <c r="B32" s="254">
        <f>(B30*100)/B31</f>
        <v>80.645161290322577</v>
      </c>
      <c r="C32" s="252"/>
      <c r="D32" s="252"/>
      <c r="E32" s="249"/>
      <c r="F32" s="249"/>
      <c r="G32" s="249"/>
      <c r="H32" s="249"/>
      <c r="I32" s="249"/>
      <c r="J32" s="250"/>
    </row>
    <row r="33" spans="1:10">
      <c r="A33" s="539"/>
      <c r="B33" s="540"/>
      <c r="C33" s="540"/>
      <c r="D33" s="540"/>
      <c r="E33" s="540"/>
      <c r="F33" s="540"/>
      <c r="G33" s="540"/>
      <c r="H33" s="540"/>
      <c r="I33" s="540"/>
      <c r="J33" s="541"/>
    </row>
    <row r="34" spans="1:10" ht="33" customHeight="1">
      <c r="A34" s="539"/>
      <c r="B34" s="540"/>
      <c r="C34" s="540"/>
      <c r="D34" s="540"/>
      <c r="E34" s="540"/>
      <c r="F34" s="540"/>
      <c r="G34" s="540"/>
      <c r="H34" s="540"/>
      <c r="I34" s="540"/>
      <c r="J34" s="541"/>
    </row>
    <row r="35" spans="1:10" ht="51" customHeight="1">
      <c r="A35" s="539"/>
      <c r="B35" s="540"/>
      <c r="C35" s="540"/>
      <c r="D35" s="540"/>
      <c r="E35" s="540"/>
      <c r="F35" s="540"/>
      <c r="G35" s="540"/>
      <c r="H35" s="540"/>
      <c r="I35" s="540"/>
      <c r="J35" s="541"/>
    </row>
    <row r="36" spans="1:10" ht="57.75" customHeight="1">
      <c r="A36" s="539"/>
      <c r="B36" s="540"/>
      <c r="C36" s="540"/>
      <c r="D36" s="540"/>
      <c r="E36" s="540"/>
      <c r="F36" s="540"/>
      <c r="G36" s="540"/>
      <c r="H36" s="540"/>
      <c r="I36" s="540"/>
      <c r="J36" s="541"/>
    </row>
    <row r="37" spans="1:10" ht="61.5" customHeight="1">
      <c r="A37" s="539"/>
      <c r="B37" s="540"/>
      <c r="C37" s="540"/>
      <c r="D37" s="540"/>
      <c r="E37" s="540"/>
      <c r="F37" s="540"/>
      <c r="G37" s="540"/>
      <c r="H37" s="540"/>
      <c r="I37" s="540"/>
      <c r="J37" s="541"/>
    </row>
    <row r="38" spans="1:10" ht="66" customHeight="1">
      <c r="A38" s="539"/>
      <c r="B38" s="540"/>
      <c r="C38" s="540"/>
      <c r="D38" s="540"/>
      <c r="E38" s="540"/>
      <c r="F38" s="540"/>
      <c r="G38" s="540"/>
      <c r="H38" s="540"/>
      <c r="I38" s="540"/>
      <c r="J38" s="541"/>
    </row>
    <row r="39" spans="1:10" ht="61.5" customHeight="1">
      <c r="A39" s="539"/>
      <c r="B39" s="540"/>
      <c r="C39" s="540"/>
      <c r="D39" s="540"/>
      <c r="E39" s="540"/>
      <c r="F39" s="540"/>
      <c r="G39" s="540"/>
      <c r="H39" s="540"/>
      <c r="I39" s="540"/>
      <c r="J39" s="541"/>
    </row>
    <row r="40" spans="1:10" ht="66" customHeight="1" thickBot="1">
      <c r="A40" s="542"/>
      <c r="B40" s="543"/>
      <c r="C40" s="543"/>
      <c r="D40" s="543"/>
      <c r="E40" s="543"/>
      <c r="F40" s="543"/>
      <c r="G40" s="543"/>
      <c r="H40" s="543"/>
      <c r="I40" s="543"/>
      <c r="J40" s="544"/>
    </row>
    <row r="41" spans="1:10">
      <c r="A41" s="448" t="s">
        <v>467</v>
      </c>
      <c r="B41" s="653"/>
      <c r="C41" s="653"/>
      <c r="D41" s="653"/>
      <c r="E41" s="653"/>
      <c r="F41" s="653"/>
      <c r="G41" s="653"/>
      <c r="H41" s="653"/>
      <c r="I41" s="653"/>
      <c r="J41" s="654"/>
    </row>
    <row r="42" spans="1:10">
      <c r="A42" s="527"/>
      <c r="B42" s="655"/>
      <c r="C42" s="655"/>
      <c r="D42" s="655"/>
      <c r="E42" s="655"/>
      <c r="F42" s="655"/>
      <c r="G42" s="655"/>
      <c r="H42" s="655"/>
      <c r="I42" s="655"/>
      <c r="J42" s="656"/>
    </row>
    <row r="43" spans="1:10">
      <c r="A43" s="527"/>
      <c r="B43" s="655"/>
      <c r="C43" s="655"/>
      <c r="D43" s="655"/>
      <c r="E43" s="655"/>
      <c r="F43" s="655"/>
      <c r="G43" s="655"/>
      <c r="H43" s="655"/>
      <c r="I43" s="655"/>
      <c r="J43" s="656"/>
    </row>
    <row r="44" spans="1:10" ht="15.75" thickBot="1">
      <c r="A44" s="682"/>
      <c r="B44" s="683"/>
      <c r="C44" s="683"/>
      <c r="D44" s="683"/>
      <c r="E44" s="683"/>
      <c r="F44" s="683"/>
      <c r="G44" s="683"/>
      <c r="H44" s="683"/>
      <c r="I44" s="683"/>
      <c r="J44" s="684"/>
    </row>
    <row r="45" spans="1:10">
      <c r="A45" s="448" t="s">
        <v>468</v>
      </c>
      <c r="B45" s="653"/>
      <c r="C45" s="653"/>
      <c r="D45" s="653"/>
      <c r="E45" s="653"/>
      <c r="F45" s="653"/>
      <c r="G45" s="653"/>
      <c r="H45" s="653"/>
      <c r="I45" s="653"/>
      <c r="J45" s="654"/>
    </row>
    <row r="46" spans="1:10">
      <c r="A46" s="527"/>
      <c r="B46" s="655"/>
      <c r="C46" s="655"/>
      <c r="D46" s="655"/>
      <c r="E46" s="655"/>
      <c r="F46" s="655"/>
      <c r="G46" s="655"/>
      <c r="H46" s="655"/>
      <c r="I46" s="655"/>
      <c r="J46" s="656"/>
    </row>
    <row r="47" spans="1:10">
      <c r="A47" s="527"/>
      <c r="B47" s="655"/>
      <c r="C47" s="655"/>
      <c r="D47" s="655"/>
      <c r="E47" s="655"/>
      <c r="F47" s="655"/>
      <c r="G47" s="655"/>
      <c r="H47" s="655"/>
      <c r="I47" s="655"/>
      <c r="J47" s="656"/>
    </row>
    <row r="48" spans="1:10">
      <c r="A48" s="552" t="s">
        <v>522</v>
      </c>
      <c r="B48" s="553"/>
      <c r="C48" s="553"/>
      <c r="D48" s="553"/>
      <c r="E48" s="553"/>
      <c r="F48" s="553"/>
      <c r="G48" s="553"/>
      <c r="H48" s="553"/>
      <c r="I48" s="553"/>
      <c r="J48" s="554"/>
    </row>
    <row r="49" spans="1:10">
      <c r="A49" s="555"/>
      <c r="B49" s="556"/>
      <c r="C49" s="556"/>
      <c r="D49" s="556"/>
      <c r="E49" s="556"/>
      <c r="F49" s="556"/>
      <c r="G49" s="556"/>
      <c r="H49" s="556"/>
      <c r="I49" s="556"/>
      <c r="J49" s="557"/>
    </row>
    <row r="50" spans="1:10">
      <c r="A50" s="558"/>
      <c r="B50" s="559"/>
      <c r="C50" s="559"/>
      <c r="D50" s="559"/>
      <c r="E50" s="559"/>
      <c r="F50" s="559"/>
      <c r="G50" s="559"/>
      <c r="H50" s="559"/>
      <c r="I50" s="559"/>
      <c r="J50" s="560"/>
    </row>
  </sheetData>
  <sheetProtection sheet="1" formatCells="0" formatColumns="0" formatRows="0" insertColumns="0" insertRows="0" insertHyperlinks="0" deleteColumns="0" deleteRows="0" sort="0" autoFilter="0" pivotTables="0"/>
  <mergeCells count="24">
    <mergeCell ref="A7:J7"/>
    <mergeCell ref="A8:J8"/>
    <mergeCell ref="A9:J9"/>
    <mergeCell ref="A10:J10"/>
    <mergeCell ref="A6:J6"/>
    <mergeCell ref="A1:J1"/>
    <mergeCell ref="A2:J2"/>
    <mergeCell ref="A3:J3"/>
    <mergeCell ref="A4:J4"/>
    <mergeCell ref="A5:J5"/>
    <mergeCell ref="A48:J50"/>
    <mergeCell ref="A11:J11"/>
    <mergeCell ref="A19:J19"/>
    <mergeCell ref="A20:J20"/>
    <mergeCell ref="A41:J44"/>
    <mergeCell ref="A45:J47"/>
    <mergeCell ref="A18:J18"/>
    <mergeCell ref="A17:J17"/>
    <mergeCell ref="A12:J12"/>
    <mergeCell ref="A13:J13"/>
    <mergeCell ref="A14:J14"/>
    <mergeCell ref="A15:J15"/>
    <mergeCell ref="A16:J16"/>
    <mergeCell ref="A33:J40"/>
  </mergeCells>
  <hyperlinks>
    <hyperlink ref="A17" r:id="rId1"/>
    <hyperlink ref="A15:J15" r:id="rId2" display="http://ibestat.caib.es/ibestat/page?p=px_tablas&amp;nodeId=00ce6b3e-018a-4564-b3a4-cfe49acf9f14"/>
  </hyperlinks>
  <pageMargins left="0.7" right="0.7" top="0.75" bottom="0.75" header="0.3" footer="0.3"/>
  <drawing r:id="rId3"/>
</worksheet>
</file>

<file path=xl/worksheets/sheet21.xml><?xml version="1.0" encoding="utf-8"?>
<worksheet xmlns="http://schemas.openxmlformats.org/spreadsheetml/2006/main" xmlns:r="http://schemas.openxmlformats.org/officeDocument/2006/relationships">
  <dimension ref="A1:J54"/>
  <sheetViews>
    <sheetView workbookViewId="0">
      <selection activeCell="A15" sqref="A15:J15"/>
    </sheetView>
  </sheetViews>
  <sheetFormatPr baseColWidth="10" defaultRowHeight="15"/>
  <cols>
    <col min="1" max="1" width="21.85546875" customWidth="1"/>
    <col min="9" max="9" width="13.42578125" customWidth="1"/>
    <col min="10" max="10" width="12.7109375" customWidth="1"/>
  </cols>
  <sheetData>
    <row r="1" spans="1:10">
      <c r="A1" s="482" t="s">
        <v>246</v>
      </c>
      <c r="B1" s="483"/>
      <c r="C1" s="483"/>
      <c r="D1" s="483"/>
      <c r="E1" s="483"/>
      <c r="F1" s="483"/>
      <c r="G1" s="483"/>
      <c r="H1" s="483"/>
      <c r="I1" s="483"/>
      <c r="J1" s="484"/>
    </row>
    <row r="2" spans="1:10" ht="15.75" thickBot="1">
      <c r="A2" s="742"/>
      <c r="B2" s="743"/>
      <c r="C2" s="743"/>
      <c r="D2" s="743"/>
      <c r="E2" s="743"/>
      <c r="F2" s="743"/>
      <c r="G2" s="743"/>
      <c r="H2" s="743"/>
      <c r="I2" s="743"/>
      <c r="J2" s="744"/>
    </row>
    <row r="3" spans="1:10" ht="15.75" thickBot="1">
      <c r="A3" s="491" t="s">
        <v>144</v>
      </c>
      <c r="B3" s="492"/>
      <c r="C3" s="492"/>
      <c r="D3" s="492"/>
      <c r="E3" s="492"/>
      <c r="F3" s="492"/>
      <c r="G3" s="492"/>
      <c r="H3" s="492"/>
      <c r="I3" s="492"/>
      <c r="J3" s="493"/>
    </row>
    <row r="4" spans="1:10" ht="15.75" thickBot="1">
      <c r="A4" s="715"/>
      <c r="B4" s="716"/>
      <c r="C4" s="716"/>
      <c r="D4" s="716"/>
      <c r="E4" s="716"/>
      <c r="F4" s="716"/>
      <c r="G4" s="716"/>
      <c r="H4" s="716"/>
      <c r="I4" s="716"/>
      <c r="J4" s="717"/>
    </row>
    <row r="5" spans="1:10" ht="15.75" thickBot="1">
      <c r="A5" s="497" t="s">
        <v>247</v>
      </c>
      <c r="B5" s="498"/>
      <c r="C5" s="498"/>
      <c r="D5" s="498"/>
      <c r="E5" s="498"/>
      <c r="F5" s="498"/>
      <c r="G5" s="498"/>
      <c r="H5" s="498"/>
      <c r="I5" s="498"/>
      <c r="J5" s="499"/>
    </row>
    <row r="6" spans="1:10" ht="15.75" thickBot="1">
      <c r="A6" s="811"/>
      <c r="B6" s="812"/>
      <c r="C6" s="812"/>
      <c r="D6" s="812"/>
      <c r="E6" s="812"/>
      <c r="F6" s="812"/>
      <c r="G6" s="812"/>
      <c r="H6" s="812"/>
      <c r="I6" s="812"/>
      <c r="J6" s="813"/>
    </row>
    <row r="7" spans="1:10">
      <c r="A7" s="521" t="s">
        <v>38</v>
      </c>
      <c r="B7" s="522"/>
      <c r="C7" s="522"/>
      <c r="D7" s="522"/>
      <c r="E7" s="522"/>
      <c r="F7" s="522"/>
      <c r="G7" s="522"/>
      <c r="H7" s="522"/>
      <c r="I7" s="522"/>
      <c r="J7" s="523"/>
    </row>
    <row r="8" spans="1:10" ht="71.25" customHeight="1" thickBot="1">
      <c r="A8" s="509" t="s">
        <v>248</v>
      </c>
      <c r="B8" s="510"/>
      <c r="C8" s="510"/>
      <c r="D8" s="510"/>
      <c r="E8" s="510"/>
      <c r="F8" s="510"/>
      <c r="G8" s="510"/>
      <c r="H8" s="510"/>
      <c r="I8" s="510"/>
      <c r="J8" s="511"/>
    </row>
    <row r="9" spans="1:10" ht="15.75" thickBot="1">
      <c r="A9" s="688"/>
      <c r="B9" s="689"/>
      <c r="C9" s="689"/>
      <c r="D9" s="689"/>
      <c r="E9" s="689"/>
      <c r="F9" s="689"/>
      <c r="G9" s="689"/>
      <c r="H9" s="689"/>
      <c r="I9" s="689"/>
      <c r="J9" s="690"/>
    </row>
    <row r="10" spans="1:10" ht="15.75" thickBot="1">
      <c r="A10" s="545" t="s">
        <v>249</v>
      </c>
      <c r="B10" s="546"/>
      <c r="C10" s="546"/>
      <c r="D10" s="546"/>
      <c r="E10" s="546"/>
      <c r="F10" s="546"/>
      <c r="G10" s="546"/>
      <c r="H10" s="546"/>
      <c r="I10" s="546"/>
      <c r="J10" s="623"/>
    </row>
    <row r="11" spans="1:10" ht="15.75" thickBot="1">
      <c r="A11" s="694"/>
      <c r="B11" s="695"/>
      <c r="C11" s="695"/>
      <c r="D11" s="695"/>
      <c r="E11" s="695"/>
      <c r="F11" s="695"/>
      <c r="G11" s="695"/>
      <c r="H11" s="695"/>
      <c r="I11" s="695"/>
      <c r="J11" s="696"/>
    </row>
    <row r="12" spans="1:10">
      <c r="A12" s="521" t="s">
        <v>41</v>
      </c>
      <c r="B12" s="522"/>
      <c r="C12" s="522"/>
      <c r="D12" s="522"/>
      <c r="E12" s="522"/>
      <c r="F12" s="522"/>
      <c r="G12" s="522"/>
      <c r="H12" s="522"/>
      <c r="I12" s="522"/>
      <c r="J12" s="523"/>
    </row>
    <row r="13" spans="1:10">
      <c r="A13" s="579" t="s">
        <v>250</v>
      </c>
      <c r="B13" s="580"/>
      <c r="C13" s="580"/>
      <c r="D13" s="580"/>
      <c r="E13" s="580"/>
      <c r="F13" s="580"/>
      <c r="G13" s="580"/>
      <c r="H13" s="580"/>
      <c r="I13" s="580"/>
      <c r="J13" s="581"/>
    </row>
    <row r="14" spans="1:10">
      <c r="A14" s="579"/>
      <c r="B14" s="580"/>
      <c r="C14" s="580"/>
      <c r="D14" s="580"/>
      <c r="E14" s="580"/>
      <c r="F14" s="580"/>
      <c r="G14" s="580"/>
      <c r="H14" s="580"/>
      <c r="I14" s="580"/>
      <c r="J14" s="581"/>
    </row>
    <row r="15" spans="1:10">
      <c r="A15" s="579" t="s">
        <v>42</v>
      </c>
      <c r="B15" s="809"/>
      <c r="C15" s="809"/>
      <c r="D15" s="809"/>
      <c r="E15" s="809"/>
      <c r="F15" s="809"/>
      <c r="G15" s="809"/>
      <c r="H15" s="809"/>
      <c r="I15" s="809"/>
      <c r="J15" s="810"/>
    </row>
    <row r="16" spans="1:10">
      <c r="A16" s="466" t="s">
        <v>43</v>
      </c>
      <c r="B16" s="467"/>
      <c r="C16" s="467"/>
      <c r="D16" s="467"/>
      <c r="E16" s="467"/>
      <c r="F16" s="467"/>
      <c r="G16" s="467"/>
      <c r="H16" s="467"/>
      <c r="I16" s="467"/>
      <c r="J16" s="468"/>
    </row>
    <row r="17" spans="1:10" ht="15.75" thickBot="1">
      <c r="A17" s="509"/>
      <c r="B17" s="510"/>
      <c r="C17" s="510"/>
      <c r="D17" s="510"/>
      <c r="E17" s="510"/>
      <c r="F17" s="510"/>
      <c r="G17" s="510"/>
      <c r="H17" s="510"/>
      <c r="I17" s="510"/>
      <c r="J17" s="511"/>
    </row>
    <row r="18" spans="1:10" ht="15.75" thickBot="1">
      <c r="A18" s="697"/>
      <c r="B18" s="698"/>
      <c r="C18" s="698"/>
      <c r="D18" s="698"/>
      <c r="E18" s="698"/>
      <c r="F18" s="698"/>
      <c r="G18" s="698"/>
      <c r="H18" s="698"/>
      <c r="I18" s="698"/>
      <c r="J18" s="699"/>
    </row>
    <row r="19" spans="1:10">
      <c r="A19" s="521" t="s">
        <v>44</v>
      </c>
      <c r="B19" s="522"/>
      <c r="C19" s="522"/>
      <c r="D19" s="522"/>
      <c r="E19" s="522"/>
      <c r="F19" s="522"/>
      <c r="G19" s="522"/>
      <c r="H19" s="522"/>
      <c r="I19" s="522"/>
      <c r="J19" s="523"/>
    </row>
    <row r="20" spans="1:10">
      <c r="A20" s="123"/>
      <c r="B20" s="124">
        <v>2006</v>
      </c>
      <c r="C20" s="124">
        <v>2007</v>
      </c>
      <c r="D20" s="124">
        <v>2008</v>
      </c>
      <c r="E20" s="124">
        <v>2009</v>
      </c>
      <c r="F20" s="124">
        <v>2010</v>
      </c>
      <c r="G20" s="124">
        <v>2011</v>
      </c>
      <c r="H20" s="124">
        <v>2012</v>
      </c>
      <c r="I20" s="125">
        <v>2013</v>
      </c>
      <c r="J20" s="125">
        <v>2014</v>
      </c>
    </row>
    <row r="21" spans="1:10">
      <c r="A21" s="408" t="s">
        <v>251</v>
      </c>
      <c r="B21" s="48">
        <f>66871+2877+1180+525+828</f>
        <v>72281</v>
      </c>
      <c r="C21" s="48">
        <f>85138+3835+1363+587+998</f>
        <v>91921</v>
      </c>
      <c r="D21" s="48">
        <f>80465+3523+1413+303+1864</f>
        <v>87568</v>
      </c>
      <c r="E21" s="48">
        <f>7322+85981+241+3765+107+1510+24+324+349+1992</f>
        <v>101615</v>
      </c>
      <c r="F21" s="48">
        <f>2358+4184+640+4858+95499</f>
        <v>107539</v>
      </c>
      <c r="G21" s="48">
        <f>2788+5987+831+7043+97+111110</f>
        <v>127856</v>
      </c>
      <c r="H21" s="48">
        <f>1952+6563+433+5421+299+103954</f>
        <v>118622</v>
      </c>
      <c r="I21" s="48">
        <f>2232+6550+396+26+5795+270+105243</f>
        <v>120512</v>
      </c>
      <c r="J21" s="127">
        <f>2619+6747+392+32+5933+619+99629</f>
        <v>115971</v>
      </c>
    </row>
    <row r="22" spans="1:10">
      <c r="A22" s="408" t="s">
        <v>131</v>
      </c>
      <c r="B22" s="48">
        <v>4546</v>
      </c>
      <c r="C22" s="48">
        <v>4640</v>
      </c>
      <c r="D22" s="48">
        <v>4696</v>
      </c>
      <c r="E22" s="48">
        <v>4808</v>
      </c>
      <c r="F22" s="48">
        <v>4900</v>
      </c>
      <c r="G22" s="128">
        <v>4956</v>
      </c>
      <c r="H22" s="128">
        <v>4915</v>
      </c>
      <c r="I22" s="129">
        <v>4991</v>
      </c>
      <c r="J22" s="130">
        <v>4940</v>
      </c>
    </row>
    <row r="23" spans="1:10" ht="15.75" thickBot="1">
      <c r="A23" s="131" t="s">
        <v>252</v>
      </c>
      <c r="B23" s="132">
        <f t="shared" ref="B23:J23" si="0">B21/B22</f>
        <v>15.899912010558733</v>
      </c>
      <c r="C23" s="132">
        <f t="shared" si="0"/>
        <v>19.810560344827586</v>
      </c>
      <c r="D23" s="132">
        <f t="shared" si="0"/>
        <v>18.647359454855195</v>
      </c>
      <c r="E23" s="132">
        <f t="shared" si="0"/>
        <v>21.134567387687188</v>
      </c>
      <c r="F23" s="132">
        <f t="shared" si="0"/>
        <v>21.946734693877552</v>
      </c>
      <c r="G23" s="132">
        <f t="shared" si="0"/>
        <v>25.798224374495561</v>
      </c>
      <c r="H23" s="132">
        <f t="shared" si="0"/>
        <v>24.13468972533062</v>
      </c>
      <c r="I23" s="132">
        <f t="shared" si="0"/>
        <v>24.145862552594672</v>
      </c>
      <c r="J23" s="133">
        <f t="shared" si="0"/>
        <v>23.475910931174088</v>
      </c>
    </row>
    <row r="24" spans="1:10">
      <c r="A24" s="703"/>
      <c r="B24" s="704"/>
      <c r="C24" s="704"/>
      <c r="D24" s="704"/>
      <c r="E24" s="704"/>
      <c r="F24" s="704"/>
      <c r="G24" s="704"/>
      <c r="H24" s="704"/>
      <c r="I24" s="704"/>
      <c r="J24" s="705"/>
    </row>
    <row r="25" spans="1:10">
      <c r="A25" s="706"/>
      <c r="B25" s="707"/>
      <c r="C25" s="707"/>
      <c r="D25" s="707"/>
      <c r="E25" s="707"/>
      <c r="F25" s="707"/>
      <c r="G25" s="707"/>
      <c r="H25" s="707"/>
      <c r="I25" s="707"/>
      <c r="J25" s="708"/>
    </row>
    <row r="26" spans="1:10">
      <c r="A26" s="706"/>
      <c r="B26" s="707"/>
      <c r="C26" s="707"/>
      <c r="D26" s="707"/>
      <c r="E26" s="707"/>
      <c r="F26" s="707"/>
      <c r="G26" s="707"/>
      <c r="H26" s="707"/>
      <c r="I26" s="707"/>
      <c r="J26" s="708"/>
    </row>
    <row r="27" spans="1:10">
      <c r="A27" s="706"/>
      <c r="B27" s="707"/>
      <c r="C27" s="707"/>
      <c r="D27" s="707"/>
      <c r="E27" s="707"/>
      <c r="F27" s="707"/>
      <c r="G27" s="707"/>
      <c r="H27" s="707"/>
      <c r="I27" s="707"/>
      <c r="J27" s="708"/>
    </row>
    <row r="28" spans="1:10">
      <c r="A28" s="706"/>
      <c r="B28" s="707"/>
      <c r="C28" s="707"/>
      <c r="D28" s="707"/>
      <c r="E28" s="707"/>
      <c r="F28" s="707"/>
      <c r="G28" s="707"/>
      <c r="H28" s="707"/>
      <c r="I28" s="707"/>
      <c r="J28" s="708"/>
    </row>
    <row r="29" spans="1:10">
      <c r="A29" s="706"/>
      <c r="B29" s="707"/>
      <c r="C29" s="707"/>
      <c r="D29" s="707"/>
      <c r="E29" s="707"/>
      <c r="F29" s="707"/>
      <c r="G29" s="707"/>
      <c r="H29" s="707"/>
      <c r="I29" s="707"/>
      <c r="J29" s="708"/>
    </row>
    <row r="30" spans="1:10">
      <c r="A30" s="706"/>
      <c r="B30" s="707"/>
      <c r="C30" s="707"/>
      <c r="D30" s="707"/>
      <c r="E30" s="707"/>
      <c r="F30" s="707"/>
      <c r="G30" s="707"/>
      <c r="H30" s="707"/>
      <c r="I30" s="707"/>
      <c r="J30" s="708"/>
    </row>
    <row r="31" spans="1:10">
      <c r="A31" s="706"/>
      <c r="B31" s="707"/>
      <c r="C31" s="707"/>
      <c r="D31" s="707"/>
      <c r="E31" s="707"/>
      <c r="F31" s="707"/>
      <c r="G31" s="707"/>
      <c r="H31" s="707"/>
      <c r="I31" s="707"/>
      <c r="J31" s="708"/>
    </row>
    <row r="32" spans="1:10">
      <c r="A32" s="706"/>
      <c r="B32" s="707"/>
      <c r="C32" s="707"/>
      <c r="D32" s="707"/>
      <c r="E32" s="707"/>
      <c r="F32" s="707"/>
      <c r="G32" s="707"/>
      <c r="H32" s="707"/>
      <c r="I32" s="707"/>
      <c r="J32" s="708"/>
    </row>
    <row r="33" spans="1:10">
      <c r="A33" s="706"/>
      <c r="B33" s="707"/>
      <c r="C33" s="707"/>
      <c r="D33" s="707"/>
      <c r="E33" s="707"/>
      <c r="F33" s="707"/>
      <c r="G33" s="707"/>
      <c r="H33" s="707"/>
      <c r="I33" s="707"/>
      <c r="J33" s="708"/>
    </row>
    <row r="34" spans="1:10">
      <c r="A34" s="706"/>
      <c r="B34" s="707"/>
      <c r="C34" s="707"/>
      <c r="D34" s="707"/>
      <c r="E34" s="707"/>
      <c r="F34" s="707"/>
      <c r="G34" s="707"/>
      <c r="H34" s="707"/>
      <c r="I34" s="707"/>
      <c r="J34" s="708"/>
    </row>
    <row r="35" spans="1:10">
      <c r="A35" s="706"/>
      <c r="B35" s="707"/>
      <c r="C35" s="707"/>
      <c r="D35" s="707"/>
      <c r="E35" s="707"/>
      <c r="F35" s="707"/>
      <c r="G35" s="707"/>
      <c r="H35" s="707"/>
      <c r="I35" s="707"/>
      <c r="J35" s="708"/>
    </row>
    <row r="36" spans="1:10">
      <c r="A36" s="706"/>
      <c r="B36" s="707"/>
      <c r="C36" s="707"/>
      <c r="D36" s="707"/>
      <c r="E36" s="707"/>
      <c r="F36" s="707"/>
      <c r="G36" s="707"/>
      <c r="H36" s="707"/>
      <c r="I36" s="707"/>
      <c r="J36" s="708"/>
    </row>
    <row r="37" spans="1:10">
      <c r="A37" s="706"/>
      <c r="B37" s="707"/>
      <c r="C37" s="707"/>
      <c r="D37" s="707"/>
      <c r="E37" s="707"/>
      <c r="F37" s="707"/>
      <c r="G37" s="707"/>
      <c r="H37" s="707"/>
      <c r="I37" s="707"/>
      <c r="J37" s="708"/>
    </row>
    <row r="38" spans="1:10">
      <c r="A38" s="706"/>
      <c r="B38" s="707"/>
      <c r="C38" s="707"/>
      <c r="D38" s="707"/>
      <c r="E38" s="707"/>
      <c r="F38" s="707"/>
      <c r="G38" s="707"/>
      <c r="H38" s="707"/>
      <c r="I38" s="707"/>
      <c r="J38" s="708"/>
    </row>
    <row r="39" spans="1:10">
      <c r="A39" s="706"/>
      <c r="B39" s="707"/>
      <c r="C39" s="707"/>
      <c r="D39" s="707"/>
      <c r="E39" s="707"/>
      <c r="F39" s="707"/>
      <c r="G39" s="707"/>
      <c r="H39" s="707"/>
      <c r="I39" s="707"/>
      <c r="J39" s="708"/>
    </row>
    <row r="40" spans="1:10">
      <c r="A40" s="706"/>
      <c r="B40" s="707"/>
      <c r="C40" s="707"/>
      <c r="D40" s="707"/>
      <c r="E40" s="707"/>
      <c r="F40" s="707"/>
      <c r="G40" s="707"/>
      <c r="H40" s="707"/>
      <c r="I40" s="707"/>
      <c r="J40" s="708"/>
    </row>
    <row r="41" spans="1:10" ht="15.75" thickBot="1">
      <c r="A41" s="706"/>
      <c r="B41" s="707"/>
      <c r="C41" s="707"/>
      <c r="D41" s="707"/>
      <c r="E41" s="707"/>
      <c r="F41" s="707"/>
      <c r="G41" s="707"/>
      <c r="H41" s="707"/>
      <c r="I41" s="707"/>
      <c r="J41" s="708"/>
    </row>
    <row r="42" spans="1:10">
      <c r="A42" s="448" t="s">
        <v>508</v>
      </c>
      <c r="B42" s="653"/>
      <c r="C42" s="653"/>
      <c r="D42" s="653"/>
      <c r="E42" s="653"/>
      <c r="F42" s="653"/>
      <c r="G42" s="653"/>
      <c r="H42" s="653"/>
      <c r="I42" s="653"/>
      <c r="J42" s="654"/>
    </row>
    <row r="43" spans="1:10">
      <c r="A43" s="527"/>
      <c r="B43" s="655"/>
      <c r="C43" s="655"/>
      <c r="D43" s="655"/>
      <c r="E43" s="655"/>
      <c r="F43" s="655"/>
      <c r="G43" s="655"/>
      <c r="H43" s="655"/>
      <c r="I43" s="655"/>
      <c r="J43" s="656"/>
    </row>
    <row r="44" spans="1:10">
      <c r="A44" s="527"/>
      <c r="B44" s="655"/>
      <c r="C44" s="655"/>
      <c r="D44" s="655"/>
      <c r="E44" s="655"/>
      <c r="F44" s="655"/>
      <c r="G44" s="655"/>
      <c r="H44" s="655"/>
      <c r="I44" s="655"/>
      <c r="J44" s="656"/>
    </row>
    <row r="45" spans="1:10">
      <c r="A45" s="527"/>
      <c r="B45" s="655"/>
      <c r="C45" s="655"/>
      <c r="D45" s="655"/>
      <c r="E45" s="655"/>
      <c r="F45" s="655"/>
      <c r="G45" s="655"/>
      <c r="H45" s="655"/>
      <c r="I45" s="655"/>
      <c r="J45" s="656"/>
    </row>
    <row r="46" spans="1:10" ht="15.75" thickBot="1">
      <c r="A46" s="682"/>
      <c r="B46" s="683"/>
      <c r="C46" s="683"/>
      <c r="D46" s="683"/>
      <c r="E46" s="683"/>
      <c r="F46" s="683"/>
      <c r="G46" s="683"/>
      <c r="H46" s="683"/>
      <c r="I46" s="683"/>
      <c r="J46" s="684"/>
    </row>
    <row r="47" spans="1:10">
      <c r="A47" s="448" t="s">
        <v>507</v>
      </c>
      <c r="B47" s="653"/>
      <c r="C47" s="653"/>
      <c r="D47" s="653"/>
      <c r="E47" s="653"/>
      <c r="F47" s="653"/>
      <c r="G47" s="653"/>
      <c r="H47" s="653"/>
      <c r="I47" s="653"/>
      <c r="J47" s="654"/>
    </row>
    <row r="48" spans="1:10">
      <c r="A48" s="527"/>
      <c r="B48" s="655"/>
      <c r="C48" s="655"/>
      <c r="D48" s="655"/>
      <c r="E48" s="655"/>
      <c r="F48" s="655"/>
      <c r="G48" s="655"/>
      <c r="H48" s="655"/>
      <c r="I48" s="655"/>
      <c r="J48" s="656"/>
    </row>
    <row r="49" spans="1:10">
      <c r="A49" s="527"/>
      <c r="B49" s="655"/>
      <c r="C49" s="655"/>
      <c r="D49" s="655"/>
      <c r="E49" s="655"/>
      <c r="F49" s="655"/>
      <c r="G49" s="655"/>
      <c r="H49" s="655"/>
      <c r="I49" s="655"/>
      <c r="J49" s="656"/>
    </row>
    <row r="50" spans="1:10">
      <c r="A50" s="527"/>
      <c r="B50" s="655"/>
      <c r="C50" s="655"/>
      <c r="D50" s="655"/>
      <c r="E50" s="655"/>
      <c r="F50" s="655"/>
      <c r="G50" s="655"/>
      <c r="H50" s="655"/>
      <c r="I50" s="655"/>
      <c r="J50" s="656"/>
    </row>
    <row r="51" spans="1:10">
      <c r="A51" s="763" t="s">
        <v>523</v>
      </c>
      <c r="B51" s="553"/>
      <c r="C51" s="553"/>
      <c r="D51" s="553"/>
      <c r="E51" s="553"/>
      <c r="F51" s="553"/>
      <c r="G51" s="553"/>
      <c r="H51" s="553"/>
      <c r="I51" s="553"/>
      <c r="J51" s="554"/>
    </row>
    <row r="52" spans="1:10">
      <c r="A52" s="555"/>
      <c r="B52" s="556"/>
      <c r="C52" s="556"/>
      <c r="D52" s="556"/>
      <c r="E52" s="556"/>
      <c r="F52" s="556"/>
      <c r="G52" s="556"/>
      <c r="H52" s="556"/>
      <c r="I52" s="556"/>
      <c r="J52" s="557"/>
    </row>
    <row r="53" spans="1:10">
      <c r="A53" s="555"/>
      <c r="B53" s="556"/>
      <c r="C53" s="556"/>
      <c r="D53" s="556"/>
      <c r="E53" s="556"/>
      <c r="F53" s="556"/>
      <c r="G53" s="556"/>
      <c r="H53" s="556"/>
      <c r="I53" s="556"/>
      <c r="J53" s="557"/>
    </row>
    <row r="54" spans="1:10" ht="30.75" customHeight="1">
      <c r="A54" s="558"/>
      <c r="B54" s="559"/>
      <c r="C54" s="559"/>
      <c r="D54" s="559"/>
      <c r="E54" s="559"/>
      <c r="F54" s="559"/>
      <c r="G54" s="559"/>
      <c r="H54" s="559"/>
      <c r="I54" s="559"/>
      <c r="J54" s="560"/>
    </row>
  </sheetData>
  <sheetProtection sheet="1" formatCells="0" formatColumns="0" formatRows="0" insertColumns="0" insertRows="0" insertHyperlinks="0" deleteColumns="0" deleteRows="0" sort="0" autoFilter="0" pivotTables="0"/>
  <mergeCells count="23">
    <mergeCell ref="A6:J6"/>
    <mergeCell ref="A12:J12"/>
    <mergeCell ref="A7:J7"/>
    <mergeCell ref="A8:J8"/>
    <mergeCell ref="A9:J9"/>
    <mergeCell ref="A10:J10"/>
    <mergeCell ref="A11:J11"/>
    <mergeCell ref="A51:J54"/>
    <mergeCell ref="A1:J1"/>
    <mergeCell ref="A24:J41"/>
    <mergeCell ref="A42:J46"/>
    <mergeCell ref="A47:J50"/>
    <mergeCell ref="A14:J14"/>
    <mergeCell ref="A15:J15"/>
    <mergeCell ref="A16:J16"/>
    <mergeCell ref="A17:J17"/>
    <mergeCell ref="A18:J18"/>
    <mergeCell ref="A19:J19"/>
    <mergeCell ref="A13:J13"/>
    <mergeCell ref="A2:J2"/>
    <mergeCell ref="A3:J3"/>
    <mergeCell ref="A4:J4"/>
    <mergeCell ref="A5:J5"/>
  </mergeCells>
  <hyperlinks>
    <hyperlink ref="A16" r:id="rId1"/>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dimension ref="A1:J56"/>
  <sheetViews>
    <sheetView workbookViewId="0">
      <selection activeCell="A15" sqref="A15:J15"/>
    </sheetView>
  </sheetViews>
  <sheetFormatPr baseColWidth="10" defaultRowHeight="15"/>
  <cols>
    <col min="1" max="1" width="18.5703125" customWidth="1"/>
    <col min="2" max="2" width="13" customWidth="1"/>
    <col min="3" max="3" width="13.140625" customWidth="1"/>
    <col min="4" max="4" width="13.7109375" customWidth="1"/>
    <col min="5" max="5" width="13" customWidth="1"/>
    <col min="6" max="6" width="13.28515625" customWidth="1"/>
    <col min="7" max="7" width="12.140625" customWidth="1"/>
    <col min="8" max="8" width="13.28515625" customWidth="1"/>
    <col min="9" max="9" width="12.42578125" customWidth="1"/>
    <col min="10" max="10" width="12" customWidth="1"/>
  </cols>
  <sheetData>
    <row r="1" spans="1:10">
      <c r="A1" s="482" t="s">
        <v>253</v>
      </c>
      <c r="B1" s="483"/>
      <c r="C1" s="483"/>
      <c r="D1" s="483"/>
      <c r="E1" s="483"/>
      <c r="F1" s="483"/>
      <c r="G1" s="483"/>
      <c r="H1" s="483"/>
      <c r="I1" s="483"/>
      <c r="J1" s="484"/>
    </row>
    <row r="2" spans="1:10" ht="15.75" thickBot="1">
      <c r="A2" s="624"/>
      <c r="B2" s="625"/>
      <c r="C2" s="625"/>
      <c r="D2" s="625"/>
      <c r="E2" s="625"/>
      <c r="F2" s="625"/>
      <c r="G2" s="625"/>
      <c r="H2" s="625"/>
      <c r="I2" s="625"/>
      <c r="J2" s="626"/>
    </row>
    <row r="3" spans="1:10" ht="15.75" thickBot="1">
      <c r="A3" s="491" t="s">
        <v>52</v>
      </c>
      <c r="B3" s="492"/>
      <c r="C3" s="492"/>
      <c r="D3" s="492"/>
      <c r="E3" s="492"/>
      <c r="F3" s="492"/>
      <c r="G3" s="492"/>
      <c r="H3" s="492"/>
      <c r="I3" s="492"/>
      <c r="J3" s="493"/>
    </row>
    <row r="4" spans="1:10" ht="15.75" thickBot="1">
      <c r="A4" s="539"/>
      <c r="B4" s="540"/>
      <c r="C4" s="540"/>
      <c r="D4" s="540"/>
      <c r="E4" s="540"/>
      <c r="F4" s="540"/>
      <c r="G4" s="540"/>
      <c r="H4" s="540"/>
      <c r="I4" s="540"/>
      <c r="J4" s="541"/>
    </row>
    <row r="5" spans="1:10" ht="15.75" thickBot="1">
      <c r="A5" s="572" t="s">
        <v>254</v>
      </c>
      <c r="B5" s="573"/>
      <c r="C5" s="573"/>
      <c r="D5" s="573"/>
      <c r="E5" s="573"/>
      <c r="F5" s="573"/>
      <c r="G5" s="573"/>
      <c r="H5" s="573"/>
      <c r="I5" s="573"/>
      <c r="J5" s="574"/>
    </row>
    <row r="6" spans="1:10" ht="15.75" thickBot="1">
      <c r="A6" s="627"/>
      <c r="B6" s="628"/>
      <c r="C6" s="628"/>
      <c r="D6" s="628"/>
      <c r="E6" s="628"/>
      <c r="F6" s="628"/>
      <c r="G6" s="628"/>
      <c r="H6" s="628"/>
      <c r="I6" s="628"/>
      <c r="J6" s="629"/>
    </row>
    <row r="7" spans="1:10">
      <c r="A7" s="521" t="s">
        <v>38</v>
      </c>
      <c r="B7" s="522"/>
      <c r="C7" s="522"/>
      <c r="D7" s="522"/>
      <c r="E7" s="522"/>
      <c r="F7" s="522"/>
      <c r="G7" s="522"/>
      <c r="H7" s="522"/>
      <c r="I7" s="522"/>
      <c r="J7" s="523"/>
    </row>
    <row r="8" spans="1:10" ht="71.25" customHeight="1" thickBot="1">
      <c r="A8" s="509" t="s">
        <v>255</v>
      </c>
      <c r="B8" s="510"/>
      <c r="C8" s="510"/>
      <c r="D8" s="510"/>
      <c r="E8" s="510"/>
      <c r="F8" s="510"/>
      <c r="G8" s="510"/>
      <c r="H8" s="510"/>
      <c r="I8" s="510"/>
      <c r="J8" s="511"/>
    </row>
    <row r="9" spans="1:10" ht="15.75" thickBot="1">
      <c r="A9" s="588"/>
      <c r="B9" s="589"/>
      <c r="C9" s="589"/>
      <c r="D9" s="589"/>
      <c r="E9" s="589"/>
      <c r="F9" s="589"/>
      <c r="G9" s="589"/>
      <c r="H9" s="589"/>
      <c r="I9" s="589"/>
      <c r="J9" s="590"/>
    </row>
    <row r="10" spans="1:10" ht="15.75" thickBot="1">
      <c r="A10" s="545" t="s">
        <v>256</v>
      </c>
      <c r="B10" s="546"/>
      <c r="C10" s="546"/>
      <c r="D10" s="546"/>
      <c r="E10" s="546"/>
      <c r="F10" s="546"/>
      <c r="G10" s="546"/>
      <c r="H10" s="546"/>
      <c r="I10" s="546"/>
      <c r="J10" s="623"/>
    </row>
    <row r="11" spans="1:10" ht="15.75" thickBot="1">
      <c r="A11" s="588"/>
      <c r="B11" s="589"/>
      <c r="C11" s="589"/>
      <c r="D11" s="589"/>
      <c r="E11" s="589"/>
      <c r="F11" s="589"/>
      <c r="G11" s="589"/>
      <c r="H11" s="589"/>
      <c r="I11" s="589"/>
      <c r="J11" s="590"/>
    </row>
    <row r="12" spans="1:10">
      <c r="A12" s="521" t="s">
        <v>41</v>
      </c>
      <c r="B12" s="522"/>
      <c r="C12" s="522"/>
      <c r="D12" s="522"/>
      <c r="E12" s="522"/>
      <c r="F12" s="522"/>
      <c r="G12" s="522"/>
      <c r="H12" s="522"/>
      <c r="I12" s="522"/>
      <c r="J12" s="523"/>
    </row>
    <row r="13" spans="1:10">
      <c r="A13" s="463" t="s">
        <v>257</v>
      </c>
      <c r="B13" s="464"/>
      <c r="C13" s="464"/>
      <c r="D13" s="464"/>
      <c r="E13" s="464"/>
      <c r="F13" s="464"/>
      <c r="G13" s="134"/>
      <c r="H13" s="134"/>
      <c r="I13" s="134"/>
      <c r="J13" s="135"/>
    </row>
    <row r="14" spans="1:10">
      <c r="A14" s="466" t="s">
        <v>258</v>
      </c>
      <c r="B14" s="467"/>
      <c r="C14" s="467"/>
      <c r="D14" s="467"/>
      <c r="E14" s="467"/>
      <c r="F14" s="467"/>
      <c r="G14" s="467"/>
      <c r="H14" s="467"/>
      <c r="I14" s="467"/>
      <c r="J14" s="468"/>
    </row>
    <row r="15" spans="1:10" ht="15.75" customHeight="1" thickBot="1">
      <c r="A15" s="665" t="s">
        <v>259</v>
      </c>
      <c r="B15" s="666"/>
      <c r="C15" s="666"/>
      <c r="D15" s="666"/>
      <c r="E15" s="666"/>
      <c r="F15" s="666"/>
      <c r="G15" s="666"/>
      <c r="H15" s="666"/>
      <c r="I15" s="666"/>
      <c r="J15" s="667"/>
    </row>
    <row r="16" spans="1:10" ht="15.75" thickBot="1">
      <c r="A16" s="84"/>
      <c r="B16" s="85"/>
      <c r="C16" s="85"/>
      <c r="D16" s="85"/>
      <c r="E16" s="85"/>
      <c r="F16" s="85"/>
      <c r="G16" s="85"/>
      <c r="H16" s="85"/>
      <c r="I16" s="85"/>
      <c r="J16" s="86"/>
    </row>
    <row r="17" spans="1:10" ht="15.75" thickBot="1">
      <c r="A17" s="591" t="s">
        <v>44</v>
      </c>
      <c r="B17" s="592"/>
      <c r="C17" s="592"/>
      <c r="D17" s="592"/>
      <c r="E17" s="592"/>
      <c r="F17" s="592"/>
      <c r="G17" s="592"/>
      <c r="H17" s="592"/>
      <c r="I17" s="592"/>
      <c r="J17" s="593"/>
    </row>
    <row r="18" spans="1:10">
      <c r="A18" s="257"/>
      <c r="B18" s="137">
        <v>2004</v>
      </c>
      <c r="C18" s="137">
        <v>2005</v>
      </c>
      <c r="D18" s="137">
        <v>2006</v>
      </c>
      <c r="E18" s="137">
        <v>2007</v>
      </c>
      <c r="F18" s="137">
        <v>2008</v>
      </c>
      <c r="G18" s="137">
        <v>2009</v>
      </c>
      <c r="H18" s="137">
        <v>2010</v>
      </c>
      <c r="I18" s="137">
        <v>2011</v>
      </c>
      <c r="J18" s="137">
        <v>2012</v>
      </c>
    </row>
    <row r="19" spans="1:10">
      <c r="A19" s="126" t="s">
        <v>260</v>
      </c>
      <c r="B19" s="48">
        <v>599853</v>
      </c>
      <c r="C19" s="48">
        <v>625303</v>
      </c>
      <c r="D19" s="48">
        <v>639011</v>
      </c>
      <c r="E19" s="48">
        <v>703938</v>
      </c>
      <c r="F19" s="48">
        <v>724810.4933094203</v>
      </c>
      <c r="G19" s="128">
        <v>746348.23458359414</v>
      </c>
      <c r="H19" s="128">
        <v>494446</v>
      </c>
      <c r="I19" s="48">
        <v>454257</v>
      </c>
      <c r="J19" s="127">
        <v>479071</v>
      </c>
    </row>
    <row r="20" spans="1:10">
      <c r="A20" s="255" t="s">
        <v>261</v>
      </c>
      <c r="B20" s="128">
        <v>319339</v>
      </c>
      <c r="C20" s="128">
        <v>338065</v>
      </c>
      <c r="D20" s="128">
        <v>326691</v>
      </c>
      <c r="E20" s="128">
        <v>308146</v>
      </c>
      <c r="F20" s="128">
        <v>316682.89</v>
      </c>
      <c r="G20" s="128">
        <v>325491.8677</v>
      </c>
      <c r="H20" s="128">
        <v>313431</v>
      </c>
      <c r="I20" s="48">
        <v>322006</v>
      </c>
      <c r="J20" s="127">
        <v>303393</v>
      </c>
    </row>
    <row r="21" spans="1:10">
      <c r="A21" s="126" t="s">
        <v>131</v>
      </c>
      <c r="B21" s="128">
        <v>4363</v>
      </c>
      <c r="C21" s="128">
        <v>4457</v>
      </c>
      <c r="D21" s="128">
        <v>4546</v>
      </c>
      <c r="E21" s="128">
        <v>4640</v>
      </c>
      <c r="F21" s="128">
        <v>4696</v>
      </c>
      <c r="G21" s="128">
        <v>4808</v>
      </c>
      <c r="H21" s="128">
        <v>4900</v>
      </c>
      <c r="I21" s="48">
        <v>4956</v>
      </c>
      <c r="J21" s="48">
        <v>4915</v>
      </c>
    </row>
    <row r="22" spans="1:10">
      <c r="A22" s="25" t="s">
        <v>262</v>
      </c>
      <c r="B22" s="110">
        <f>(B20*1000/365)/B21</f>
        <v>200.52747418359243</v>
      </c>
      <c r="C22" s="110">
        <f t="shared" ref="C22:H22" si="0">(C20*1000/365)/C21</f>
        <v>207.80917196590863</v>
      </c>
      <c r="D22" s="110">
        <f t="shared" si="0"/>
        <v>196.88601751351482</v>
      </c>
      <c r="E22" s="110">
        <f t="shared" si="0"/>
        <v>181.94733112895605</v>
      </c>
      <c r="F22" s="110">
        <f t="shared" si="0"/>
        <v>184.75816783739003</v>
      </c>
      <c r="G22" s="110">
        <f t="shared" si="0"/>
        <v>185.47390633191256</v>
      </c>
      <c r="H22" s="110">
        <f t="shared" si="0"/>
        <v>175.24797316186746</v>
      </c>
      <c r="I22" s="110">
        <f>(I20*1000/365)/I21</f>
        <v>178.00811524981481</v>
      </c>
      <c r="J22" s="349">
        <f>(J20*1000/365)/J21</f>
        <v>169.11774132861385</v>
      </c>
    </row>
    <row r="23" spans="1:10">
      <c r="A23" s="126" t="s">
        <v>215</v>
      </c>
      <c r="B23" s="128">
        <v>4407</v>
      </c>
      <c r="C23" s="128">
        <v>4502</v>
      </c>
      <c r="D23" s="128">
        <v>4600</v>
      </c>
      <c r="E23" s="128">
        <v>4693</v>
      </c>
      <c r="F23" s="128">
        <v>4744</v>
      </c>
      <c r="G23" s="128">
        <v>4870</v>
      </c>
      <c r="H23" s="128">
        <v>4963</v>
      </c>
      <c r="I23" s="201">
        <v>5023</v>
      </c>
      <c r="J23" s="256">
        <v>4985</v>
      </c>
    </row>
    <row r="24" spans="1:10" ht="15.75" thickBot="1">
      <c r="A24" s="39" t="s">
        <v>263</v>
      </c>
      <c r="B24" s="350">
        <f>(B20*1000/365)/B23</f>
        <v>198.52538458430084</v>
      </c>
      <c r="C24" s="350">
        <f t="shared" ref="C24:H24" si="1">(C20*1000/365)/C23</f>
        <v>205.73200343226452</v>
      </c>
      <c r="D24" s="350">
        <f t="shared" si="1"/>
        <v>194.57474687313876</v>
      </c>
      <c r="E24" s="351">
        <f t="shared" si="1"/>
        <v>179.89252427836269</v>
      </c>
      <c r="F24" s="351">
        <f t="shared" si="1"/>
        <v>182.88877659451595</v>
      </c>
      <c r="G24" s="351">
        <f t="shared" si="1"/>
        <v>183.11263688785127</v>
      </c>
      <c r="H24" s="351">
        <f t="shared" si="1"/>
        <v>173.02338676065901</v>
      </c>
      <c r="I24" s="352">
        <f>(I20*1000/365)/I23</f>
        <v>175.63372868367154</v>
      </c>
      <c r="J24" s="353">
        <f>(J20*1000/365)/J23</f>
        <v>166.74296863192316</v>
      </c>
    </row>
    <row r="25" spans="1:10">
      <c r="A25" s="257"/>
      <c r="B25" s="209">
        <v>2013</v>
      </c>
      <c r="C25" s="209">
        <v>2014</v>
      </c>
      <c r="D25" s="209">
        <v>2015</v>
      </c>
      <c r="E25" s="258"/>
      <c r="F25" s="258"/>
      <c r="G25" s="258"/>
      <c r="H25" s="258"/>
      <c r="I25" s="258"/>
      <c r="J25" s="259"/>
    </row>
    <row r="26" spans="1:10">
      <c r="A26" s="126" t="s">
        <v>260</v>
      </c>
      <c r="B26" s="262">
        <v>510576</v>
      </c>
      <c r="C26" s="262">
        <v>445043</v>
      </c>
      <c r="D26" s="275">
        <v>121875</v>
      </c>
      <c r="E26" s="260"/>
      <c r="F26" s="260"/>
      <c r="G26" s="260"/>
      <c r="H26" s="260"/>
      <c r="I26" s="260"/>
      <c r="J26" s="261"/>
    </row>
    <row r="27" spans="1:10">
      <c r="A27" s="255" t="s">
        <v>261</v>
      </c>
      <c r="B27" s="262">
        <v>330872</v>
      </c>
      <c r="C27" s="262">
        <v>237864</v>
      </c>
      <c r="D27" s="275">
        <v>46051</v>
      </c>
      <c r="E27" s="260"/>
      <c r="F27" s="260"/>
      <c r="G27" s="260"/>
      <c r="H27" s="260"/>
      <c r="I27" s="260"/>
      <c r="J27" s="261"/>
    </row>
    <row r="28" spans="1:10">
      <c r="A28" s="126" t="s">
        <v>131</v>
      </c>
      <c r="B28" s="262">
        <v>4991</v>
      </c>
      <c r="C28" s="262">
        <v>4940</v>
      </c>
      <c r="D28" s="276"/>
      <c r="E28" s="260"/>
      <c r="F28" s="260"/>
      <c r="G28" s="260"/>
      <c r="H28" s="260"/>
      <c r="I28" s="260"/>
      <c r="J28" s="261"/>
    </row>
    <row r="29" spans="1:10">
      <c r="A29" s="25" t="s">
        <v>262</v>
      </c>
      <c r="B29" s="254">
        <f>(B27*1000/365)/B28</f>
        <v>181.62665400460554</v>
      </c>
      <c r="C29" s="254">
        <f>(C27*1000/365)/C28</f>
        <v>131.9194720204093</v>
      </c>
      <c r="D29" s="276"/>
      <c r="E29" s="260"/>
      <c r="F29" s="260"/>
      <c r="G29" s="260"/>
      <c r="H29" s="260"/>
      <c r="I29" s="260"/>
      <c r="J29" s="261"/>
    </row>
    <row r="30" spans="1:10">
      <c r="A30" s="126" t="s">
        <v>215</v>
      </c>
      <c r="B30" s="262">
        <v>5061</v>
      </c>
      <c r="C30" s="262">
        <v>5016</v>
      </c>
      <c r="D30" s="276"/>
      <c r="E30" s="260"/>
      <c r="F30" s="260"/>
      <c r="G30" s="260"/>
      <c r="H30" s="260"/>
      <c r="I30" s="260"/>
      <c r="J30" s="261"/>
    </row>
    <row r="31" spans="1:10" ht="15.75" thickBot="1">
      <c r="A31" s="39" t="s">
        <v>263</v>
      </c>
      <c r="B31" s="254">
        <f>(B27*1000/365)/B30</f>
        <v>179.11452877632607</v>
      </c>
      <c r="C31" s="254">
        <f>(C27*1000/365)/C30</f>
        <v>129.92069214131217</v>
      </c>
      <c r="D31" s="276"/>
      <c r="E31" s="260"/>
      <c r="F31" s="260"/>
      <c r="G31" s="260"/>
      <c r="H31" s="260"/>
      <c r="I31" s="260"/>
      <c r="J31" s="261"/>
    </row>
    <row r="32" spans="1:10">
      <c r="A32" s="539"/>
      <c r="B32" s="540"/>
      <c r="C32" s="540"/>
      <c r="D32" s="540"/>
      <c r="E32" s="540"/>
      <c r="F32" s="540"/>
      <c r="G32" s="540"/>
      <c r="H32" s="540"/>
      <c r="I32" s="540"/>
      <c r="J32" s="541"/>
    </row>
    <row r="33" spans="1:10">
      <c r="A33" s="539"/>
      <c r="B33" s="540"/>
      <c r="C33" s="540"/>
      <c r="D33" s="540"/>
      <c r="E33" s="540"/>
      <c r="F33" s="540"/>
      <c r="G33" s="540"/>
      <c r="H33" s="540"/>
      <c r="I33" s="540"/>
      <c r="J33" s="541"/>
    </row>
    <row r="34" spans="1:10">
      <c r="A34" s="539"/>
      <c r="B34" s="540"/>
      <c r="C34" s="540"/>
      <c r="D34" s="540"/>
      <c r="E34" s="540"/>
      <c r="F34" s="540"/>
      <c r="G34" s="540"/>
      <c r="H34" s="540"/>
      <c r="I34" s="540"/>
      <c r="J34" s="541"/>
    </row>
    <row r="35" spans="1:10">
      <c r="A35" s="539"/>
      <c r="B35" s="540"/>
      <c r="C35" s="540"/>
      <c r="D35" s="540"/>
      <c r="E35" s="540"/>
      <c r="F35" s="540"/>
      <c r="G35" s="540"/>
      <c r="H35" s="540"/>
      <c r="I35" s="540"/>
      <c r="J35" s="541"/>
    </row>
    <row r="36" spans="1:10">
      <c r="A36" s="539"/>
      <c r="B36" s="540"/>
      <c r="C36" s="540"/>
      <c r="D36" s="540"/>
      <c r="E36" s="540"/>
      <c r="F36" s="540"/>
      <c r="G36" s="540"/>
      <c r="H36" s="540"/>
      <c r="I36" s="540"/>
      <c r="J36" s="541"/>
    </row>
    <row r="37" spans="1:10">
      <c r="A37" s="539"/>
      <c r="B37" s="540"/>
      <c r="C37" s="540"/>
      <c r="D37" s="540"/>
      <c r="E37" s="540"/>
      <c r="F37" s="540"/>
      <c r="G37" s="540"/>
      <c r="H37" s="540"/>
      <c r="I37" s="540"/>
      <c r="J37" s="541"/>
    </row>
    <row r="38" spans="1:10">
      <c r="A38" s="539"/>
      <c r="B38" s="540"/>
      <c r="C38" s="540"/>
      <c r="D38" s="540"/>
      <c r="E38" s="540"/>
      <c r="F38" s="540"/>
      <c r="G38" s="540"/>
      <c r="H38" s="540"/>
      <c r="I38" s="540"/>
      <c r="J38" s="541"/>
    </row>
    <row r="39" spans="1:10">
      <c r="A39" s="539"/>
      <c r="B39" s="540"/>
      <c r="C39" s="540"/>
      <c r="D39" s="540"/>
      <c r="E39" s="540"/>
      <c r="F39" s="540"/>
      <c r="G39" s="540"/>
      <c r="H39" s="540"/>
      <c r="I39" s="540"/>
      <c r="J39" s="541"/>
    </row>
    <row r="40" spans="1:10" ht="51" customHeight="1">
      <c r="A40" s="539"/>
      <c r="B40" s="540"/>
      <c r="C40" s="540"/>
      <c r="D40" s="540"/>
      <c r="E40" s="540"/>
      <c r="F40" s="540"/>
      <c r="G40" s="540"/>
      <c r="H40" s="540"/>
      <c r="I40" s="540"/>
      <c r="J40" s="541"/>
    </row>
    <row r="41" spans="1:10" ht="45.75" customHeight="1">
      <c r="A41" s="539"/>
      <c r="B41" s="540"/>
      <c r="C41" s="540"/>
      <c r="D41" s="540"/>
      <c r="E41" s="540"/>
      <c r="F41" s="540"/>
      <c r="G41" s="540"/>
      <c r="H41" s="540"/>
      <c r="I41" s="540"/>
      <c r="J41" s="541"/>
    </row>
    <row r="42" spans="1:10" ht="47.25" customHeight="1">
      <c r="A42" s="539"/>
      <c r="B42" s="540"/>
      <c r="C42" s="540"/>
      <c r="D42" s="540"/>
      <c r="E42" s="540"/>
      <c r="F42" s="540"/>
      <c r="G42" s="540"/>
      <c r="H42" s="540"/>
      <c r="I42" s="540"/>
      <c r="J42" s="541"/>
    </row>
    <row r="43" spans="1:10" ht="99.75" customHeight="1" thickBot="1">
      <c r="A43" s="542"/>
      <c r="B43" s="543"/>
      <c r="C43" s="543"/>
      <c r="D43" s="543"/>
      <c r="E43" s="543"/>
      <c r="F43" s="543"/>
      <c r="G43" s="543"/>
      <c r="H43" s="543"/>
      <c r="I43" s="543"/>
      <c r="J43" s="544"/>
    </row>
    <row r="44" spans="1:10">
      <c r="A44" s="448" t="s">
        <v>471</v>
      </c>
      <c r="B44" s="653"/>
      <c r="C44" s="653"/>
      <c r="D44" s="653"/>
      <c r="E44" s="653"/>
      <c r="F44" s="653"/>
      <c r="G44" s="653"/>
      <c r="H44" s="653"/>
      <c r="I44" s="653"/>
      <c r="J44" s="654"/>
    </row>
    <row r="45" spans="1:10">
      <c r="A45" s="527"/>
      <c r="B45" s="655"/>
      <c r="C45" s="655"/>
      <c r="D45" s="655"/>
      <c r="E45" s="655"/>
      <c r="F45" s="655"/>
      <c r="G45" s="655"/>
      <c r="H45" s="655"/>
      <c r="I45" s="655"/>
      <c r="J45" s="656"/>
    </row>
    <row r="46" spans="1:10">
      <c r="A46" s="527"/>
      <c r="B46" s="655"/>
      <c r="C46" s="655"/>
      <c r="D46" s="655"/>
      <c r="E46" s="655"/>
      <c r="F46" s="655"/>
      <c r="G46" s="655"/>
      <c r="H46" s="655"/>
      <c r="I46" s="655"/>
      <c r="J46" s="656"/>
    </row>
    <row r="47" spans="1:10">
      <c r="A47" s="527"/>
      <c r="B47" s="655"/>
      <c r="C47" s="655"/>
      <c r="D47" s="655"/>
      <c r="E47" s="655"/>
      <c r="F47" s="655"/>
      <c r="G47" s="655"/>
      <c r="H47" s="655"/>
      <c r="I47" s="655"/>
      <c r="J47" s="656"/>
    </row>
    <row r="48" spans="1:10" ht="15.75" thickBot="1">
      <c r="A48" s="682"/>
      <c r="B48" s="683"/>
      <c r="C48" s="683"/>
      <c r="D48" s="683"/>
      <c r="E48" s="683"/>
      <c r="F48" s="683"/>
      <c r="G48" s="683"/>
      <c r="H48" s="683"/>
      <c r="I48" s="683"/>
      <c r="J48" s="684"/>
    </row>
    <row r="49" spans="1:10">
      <c r="A49" s="448" t="s">
        <v>472</v>
      </c>
      <c r="B49" s="653"/>
      <c r="C49" s="653"/>
      <c r="D49" s="653"/>
      <c r="E49" s="653"/>
      <c r="F49" s="653"/>
      <c r="G49" s="653"/>
      <c r="H49" s="653"/>
      <c r="I49" s="653"/>
      <c r="J49" s="654"/>
    </row>
    <row r="50" spans="1:10">
      <c r="A50" s="527"/>
      <c r="B50" s="655"/>
      <c r="C50" s="655"/>
      <c r="D50" s="655"/>
      <c r="E50" s="655"/>
      <c r="F50" s="655"/>
      <c r="G50" s="655"/>
      <c r="H50" s="655"/>
      <c r="I50" s="655"/>
      <c r="J50" s="656"/>
    </row>
    <row r="51" spans="1:10">
      <c r="A51" s="527"/>
      <c r="B51" s="655"/>
      <c r="C51" s="655"/>
      <c r="D51" s="655"/>
      <c r="E51" s="655"/>
      <c r="F51" s="655"/>
      <c r="G51" s="655"/>
      <c r="H51" s="655"/>
      <c r="I51" s="655"/>
      <c r="J51" s="656"/>
    </row>
    <row r="52" spans="1:10">
      <c r="A52" s="527"/>
      <c r="B52" s="655"/>
      <c r="C52" s="655"/>
      <c r="D52" s="655"/>
      <c r="E52" s="655"/>
      <c r="F52" s="655"/>
      <c r="G52" s="655"/>
      <c r="H52" s="655"/>
      <c r="I52" s="655"/>
      <c r="J52" s="656"/>
    </row>
    <row r="53" spans="1:10">
      <c r="A53" s="527"/>
      <c r="B53" s="655"/>
      <c r="C53" s="655"/>
      <c r="D53" s="655"/>
      <c r="E53" s="655"/>
      <c r="F53" s="655"/>
      <c r="G53" s="655"/>
      <c r="H53" s="655"/>
      <c r="I53" s="655"/>
      <c r="J53" s="656"/>
    </row>
    <row r="54" spans="1:10">
      <c r="A54" s="552" t="s">
        <v>524</v>
      </c>
      <c r="B54" s="553"/>
      <c r="C54" s="553"/>
      <c r="D54" s="553"/>
      <c r="E54" s="553"/>
      <c r="F54" s="553"/>
      <c r="G54" s="553"/>
      <c r="H54" s="553"/>
      <c r="I54" s="553"/>
      <c r="J54" s="554"/>
    </row>
    <row r="55" spans="1:10">
      <c r="A55" s="555"/>
      <c r="B55" s="556"/>
      <c r="C55" s="556"/>
      <c r="D55" s="556"/>
      <c r="E55" s="556"/>
      <c r="F55" s="556"/>
      <c r="G55" s="556"/>
      <c r="H55" s="556"/>
      <c r="I55" s="556"/>
      <c r="J55" s="557"/>
    </row>
    <row r="56" spans="1:10">
      <c r="A56" s="558"/>
      <c r="B56" s="559"/>
      <c r="C56" s="559"/>
      <c r="D56" s="559"/>
      <c r="E56" s="559"/>
      <c r="F56" s="559"/>
      <c r="G56" s="559"/>
      <c r="H56" s="559"/>
      <c r="I56" s="559"/>
      <c r="J56" s="560"/>
    </row>
  </sheetData>
  <sheetProtection sheet="1" formatCells="0" formatColumns="0" formatRows="0" insertColumns="0" insertRows="0" insertHyperlinks="0" deleteColumns="0" deleteRows="0" sort="0" autoFilter="0" pivotTables="0"/>
  <mergeCells count="20">
    <mergeCell ref="A6:J6"/>
    <mergeCell ref="A1:J1"/>
    <mergeCell ref="A2:J2"/>
    <mergeCell ref="A3:J3"/>
    <mergeCell ref="A4:J4"/>
    <mergeCell ref="A5:J5"/>
    <mergeCell ref="A54:J56"/>
    <mergeCell ref="A49:J53"/>
    <mergeCell ref="A7:J7"/>
    <mergeCell ref="A8:J8"/>
    <mergeCell ref="A9:J9"/>
    <mergeCell ref="A10:J10"/>
    <mergeCell ref="A11:J11"/>
    <mergeCell ref="A12:J12"/>
    <mergeCell ref="A14:J14"/>
    <mergeCell ref="A15:J15"/>
    <mergeCell ref="A17:J17"/>
    <mergeCell ref="A44:J48"/>
    <mergeCell ref="A32:J43"/>
    <mergeCell ref="A13:F13"/>
  </mergeCells>
  <hyperlinks>
    <hyperlink ref="A14:J14" r:id="rId1" display="http://www.caib.es/sacmicrofront/contenido.do?idsite=259&amp;cont=38047&amp;&amp;lang=ca"/>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dimension ref="A1:I55"/>
  <sheetViews>
    <sheetView workbookViewId="0">
      <selection activeCell="A15" sqref="A15:G15"/>
    </sheetView>
  </sheetViews>
  <sheetFormatPr baseColWidth="10" defaultRowHeight="15"/>
  <cols>
    <col min="1" max="1" width="28.28515625" customWidth="1"/>
    <col min="2" max="2" width="16.7109375" customWidth="1"/>
    <col min="3" max="3" width="15.28515625" customWidth="1"/>
    <col min="4" max="4" width="15.85546875" customWidth="1"/>
    <col min="5" max="5" width="13.28515625" customWidth="1"/>
    <col min="6" max="6" width="14.28515625" customWidth="1"/>
  </cols>
  <sheetData>
    <row r="1" spans="1:9">
      <c r="A1" s="482" t="s">
        <v>264</v>
      </c>
      <c r="B1" s="483"/>
      <c r="C1" s="483"/>
      <c r="D1" s="483"/>
      <c r="E1" s="483"/>
      <c r="F1" s="483"/>
      <c r="G1" s="483"/>
      <c r="H1" s="483"/>
      <c r="I1" s="484"/>
    </row>
    <row r="2" spans="1:9" ht="15.75" thickBot="1">
      <c r="A2" s="624"/>
      <c r="B2" s="625"/>
      <c r="C2" s="625"/>
      <c r="D2" s="625"/>
      <c r="E2" s="625"/>
      <c r="F2" s="625"/>
      <c r="G2" s="625"/>
      <c r="H2" s="625"/>
      <c r="I2" s="626"/>
    </row>
    <row r="3" spans="1:9" ht="15.75" thickBot="1">
      <c r="A3" s="491" t="s">
        <v>52</v>
      </c>
      <c r="B3" s="492"/>
      <c r="C3" s="492"/>
      <c r="D3" s="492"/>
      <c r="E3" s="492"/>
      <c r="F3" s="492"/>
      <c r="G3" s="492"/>
      <c r="H3" s="492"/>
      <c r="I3" s="493"/>
    </row>
    <row r="4" spans="1:9" ht="15.75" thickBot="1">
      <c r="A4" s="539"/>
      <c r="B4" s="540"/>
      <c r="C4" s="540"/>
      <c r="D4" s="540"/>
      <c r="E4" s="540"/>
      <c r="F4" s="540"/>
      <c r="G4" s="540"/>
      <c r="H4" s="540"/>
      <c r="I4" s="541"/>
    </row>
    <row r="5" spans="1:9" ht="27.75" customHeight="1" thickBot="1">
      <c r="A5" s="572" t="s">
        <v>265</v>
      </c>
      <c r="B5" s="573"/>
      <c r="C5" s="573"/>
      <c r="D5" s="573"/>
      <c r="E5" s="573"/>
      <c r="F5" s="573"/>
      <c r="G5" s="573"/>
      <c r="H5" s="573"/>
      <c r="I5" s="574"/>
    </row>
    <row r="6" spans="1:9" ht="15.75" thickBot="1">
      <c r="A6" s="627"/>
      <c r="B6" s="628"/>
      <c r="C6" s="628"/>
      <c r="D6" s="628"/>
      <c r="E6" s="628"/>
      <c r="F6" s="628"/>
      <c r="G6" s="628"/>
      <c r="H6" s="628"/>
      <c r="I6" s="629"/>
    </row>
    <row r="7" spans="1:9">
      <c r="A7" s="521" t="s">
        <v>38</v>
      </c>
      <c r="B7" s="522"/>
      <c r="C7" s="522"/>
      <c r="D7" s="522"/>
      <c r="E7" s="522"/>
      <c r="F7" s="522"/>
      <c r="G7" s="522"/>
      <c r="H7" s="522"/>
      <c r="I7" s="523"/>
    </row>
    <row r="8" spans="1:9" ht="62.25" customHeight="1" thickBot="1">
      <c r="A8" s="509" t="s">
        <v>266</v>
      </c>
      <c r="B8" s="510"/>
      <c r="C8" s="510"/>
      <c r="D8" s="510"/>
      <c r="E8" s="510"/>
      <c r="F8" s="510"/>
      <c r="G8" s="510"/>
      <c r="H8" s="510"/>
      <c r="I8" s="511"/>
    </row>
    <row r="9" spans="1:9" ht="15.75" thickBot="1">
      <c r="A9" s="588"/>
      <c r="B9" s="589"/>
      <c r="C9" s="589"/>
      <c r="D9" s="589"/>
      <c r="E9" s="589"/>
      <c r="F9" s="589"/>
      <c r="G9" s="589"/>
      <c r="H9" s="589"/>
      <c r="I9" s="590"/>
    </row>
    <row r="10" spans="1:9" ht="15.75" thickBot="1">
      <c r="A10" s="545" t="s">
        <v>240</v>
      </c>
      <c r="B10" s="546"/>
      <c r="C10" s="546"/>
      <c r="D10" s="546"/>
      <c r="E10" s="546"/>
      <c r="F10" s="546"/>
      <c r="G10" s="546"/>
      <c r="H10" s="546"/>
      <c r="I10" s="623"/>
    </row>
    <row r="11" spans="1:9" ht="15.75" thickBot="1">
      <c r="A11" s="588"/>
      <c r="B11" s="589"/>
      <c r="C11" s="589"/>
      <c r="D11" s="589"/>
      <c r="E11" s="589"/>
      <c r="F11" s="589"/>
      <c r="G11" s="589"/>
      <c r="H11" s="589"/>
      <c r="I11" s="590"/>
    </row>
    <row r="12" spans="1:9">
      <c r="A12" s="521" t="s">
        <v>41</v>
      </c>
      <c r="B12" s="522"/>
      <c r="C12" s="522"/>
      <c r="D12" s="522"/>
      <c r="E12" s="522"/>
      <c r="F12" s="522"/>
      <c r="G12" s="522"/>
      <c r="H12" s="522"/>
      <c r="I12" s="523"/>
    </row>
    <row r="13" spans="1:9">
      <c r="A13" s="463"/>
      <c r="B13" s="464"/>
      <c r="C13" s="464"/>
      <c r="D13" s="464"/>
      <c r="E13" s="464"/>
      <c r="F13" s="464"/>
      <c r="G13" s="464"/>
      <c r="H13" s="464"/>
      <c r="I13" s="465"/>
    </row>
    <row r="14" spans="1:9">
      <c r="A14" s="463" t="s">
        <v>267</v>
      </c>
      <c r="B14" s="464"/>
      <c r="C14" s="464"/>
      <c r="D14" s="464"/>
      <c r="E14" s="464"/>
      <c r="F14" s="464"/>
      <c r="G14" s="464"/>
      <c r="H14" s="464"/>
      <c r="I14" s="465"/>
    </row>
    <row r="15" spans="1:9">
      <c r="A15" s="814" t="s">
        <v>268</v>
      </c>
      <c r="B15" s="815"/>
      <c r="C15" s="815"/>
      <c r="D15" s="815"/>
      <c r="E15" s="815"/>
      <c r="F15" s="815"/>
      <c r="G15" s="815"/>
      <c r="H15" s="90"/>
      <c r="I15" s="91"/>
    </row>
    <row r="16" spans="1:9" ht="15.75" thickBot="1">
      <c r="A16" s="138"/>
      <c r="B16" s="92"/>
      <c r="C16" s="92"/>
      <c r="D16" s="92"/>
      <c r="E16" s="92"/>
      <c r="F16" s="92"/>
      <c r="G16" s="92"/>
      <c r="H16" s="92"/>
      <c r="I16" s="93"/>
    </row>
    <row r="17" spans="1:9" ht="15.75" thickBot="1">
      <c r="A17" s="751" t="s">
        <v>44</v>
      </c>
      <c r="B17" s="752"/>
      <c r="C17" s="752"/>
      <c r="D17" s="525"/>
      <c r="E17" s="525"/>
      <c r="F17" s="525"/>
      <c r="G17" s="525"/>
      <c r="H17" s="525"/>
      <c r="I17" s="753"/>
    </row>
    <row r="18" spans="1:9">
      <c r="A18" s="139"/>
      <c r="B18" s="140">
        <v>2009</v>
      </c>
      <c r="C18" s="263">
        <v>2010</v>
      </c>
      <c r="D18" s="209">
        <v>2011</v>
      </c>
      <c r="E18" s="209">
        <v>2012</v>
      </c>
      <c r="F18" s="209">
        <v>2013</v>
      </c>
      <c r="G18" s="209">
        <v>2014</v>
      </c>
      <c r="H18" s="209">
        <v>2015</v>
      </c>
      <c r="I18" s="141"/>
    </row>
    <row r="19" spans="1:9">
      <c r="A19" s="126" t="s">
        <v>269</v>
      </c>
      <c r="B19" s="128">
        <v>5</v>
      </c>
      <c r="C19" s="175">
        <v>30</v>
      </c>
      <c r="D19" s="223">
        <v>27</v>
      </c>
      <c r="E19" s="223">
        <v>31</v>
      </c>
      <c r="F19" s="223">
        <v>34</v>
      </c>
      <c r="G19" s="223">
        <v>34</v>
      </c>
      <c r="H19" s="223">
        <v>11</v>
      </c>
      <c r="I19" s="141"/>
    </row>
    <row r="20" spans="1:9">
      <c r="A20" s="126" t="s">
        <v>270</v>
      </c>
      <c r="B20" s="128">
        <v>5</v>
      </c>
      <c r="C20" s="175">
        <v>29</v>
      </c>
      <c r="D20" s="223">
        <v>23</v>
      </c>
      <c r="E20" s="223">
        <v>26</v>
      </c>
      <c r="F20" s="223">
        <v>29</v>
      </c>
      <c r="G20" s="223">
        <v>32</v>
      </c>
      <c r="H20" s="223">
        <v>10</v>
      </c>
      <c r="I20" s="141"/>
    </row>
    <row r="21" spans="1:9">
      <c r="A21" s="142" t="s">
        <v>271</v>
      </c>
      <c r="B21" s="354">
        <f>B20/B19</f>
        <v>1</v>
      </c>
      <c r="C21" s="354">
        <f>C20/C19</f>
        <v>0.96666666666666667</v>
      </c>
      <c r="D21" s="354">
        <f t="shared" ref="D21:H21" si="0">D20/D19</f>
        <v>0.85185185185185186</v>
      </c>
      <c r="E21" s="354">
        <f t="shared" si="0"/>
        <v>0.83870967741935487</v>
      </c>
      <c r="F21" s="354">
        <f t="shared" si="0"/>
        <v>0.8529411764705882</v>
      </c>
      <c r="G21" s="354">
        <f t="shared" si="0"/>
        <v>0.94117647058823528</v>
      </c>
      <c r="H21" s="354">
        <f t="shared" si="0"/>
        <v>0.90909090909090906</v>
      </c>
      <c r="I21" s="141"/>
    </row>
    <row r="22" spans="1:9">
      <c r="A22" s="126" t="s">
        <v>272</v>
      </c>
      <c r="B22" s="128">
        <v>0</v>
      </c>
      <c r="C22" s="175">
        <v>1</v>
      </c>
      <c r="D22" s="223">
        <v>4</v>
      </c>
      <c r="E22" s="223">
        <v>5</v>
      </c>
      <c r="F22" s="223">
        <v>5</v>
      </c>
      <c r="G22" s="223">
        <v>2</v>
      </c>
      <c r="H22" s="223">
        <v>1</v>
      </c>
      <c r="I22" s="141"/>
    </row>
    <row r="23" spans="1:9" ht="15.75" thickBot="1">
      <c r="A23" s="143" t="s">
        <v>273</v>
      </c>
      <c r="B23" s="355">
        <f>B22/B19</f>
        <v>0</v>
      </c>
      <c r="C23" s="355">
        <f>C22/C19</f>
        <v>3.3333333333333333E-2</v>
      </c>
      <c r="D23" s="355">
        <f t="shared" ref="D23:H23" si="1">D22/D19</f>
        <v>0.14814814814814814</v>
      </c>
      <c r="E23" s="355">
        <f t="shared" si="1"/>
        <v>0.16129032258064516</v>
      </c>
      <c r="F23" s="355">
        <f t="shared" si="1"/>
        <v>0.14705882352941177</v>
      </c>
      <c r="G23" s="355">
        <f t="shared" si="1"/>
        <v>5.8823529411764705E-2</v>
      </c>
      <c r="H23" s="355">
        <f t="shared" si="1"/>
        <v>9.0909090909090912E-2</v>
      </c>
      <c r="I23" s="144"/>
    </row>
    <row r="24" spans="1:9">
      <c r="A24" s="536"/>
      <c r="B24" s="537"/>
      <c r="C24" s="537"/>
      <c r="D24" s="540"/>
      <c r="E24" s="540"/>
      <c r="F24" s="540"/>
      <c r="G24" s="540"/>
      <c r="H24" s="540"/>
      <c r="I24" s="538"/>
    </row>
    <row r="25" spans="1:9">
      <c r="A25" s="539"/>
      <c r="B25" s="540"/>
      <c r="C25" s="540"/>
      <c r="D25" s="540"/>
      <c r="E25" s="540"/>
      <c r="F25" s="540"/>
      <c r="G25" s="540"/>
      <c r="H25" s="540"/>
      <c r="I25" s="541"/>
    </row>
    <row r="26" spans="1:9">
      <c r="A26" s="539"/>
      <c r="B26" s="540"/>
      <c r="C26" s="540"/>
      <c r="D26" s="540"/>
      <c r="E26" s="540"/>
      <c r="F26" s="540"/>
      <c r="G26" s="540"/>
      <c r="H26" s="540"/>
      <c r="I26" s="541"/>
    </row>
    <row r="27" spans="1:9">
      <c r="A27" s="539"/>
      <c r="B27" s="540"/>
      <c r="C27" s="540"/>
      <c r="D27" s="540"/>
      <c r="E27" s="540"/>
      <c r="F27" s="540"/>
      <c r="G27" s="540"/>
      <c r="H27" s="540"/>
      <c r="I27" s="541"/>
    </row>
    <row r="28" spans="1:9">
      <c r="A28" s="539"/>
      <c r="B28" s="540"/>
      <c r="C28" s="540"/>
      <c r="D28" s="540"/>
      <c r="E28" s="540"/>
      <c r="F28" s="540"/>
      <c r="G28" s="540"/>
      <c r="H28" s="540"/>
      <c r="I28" s="541"/>
    </row>
    <row r="29" spans="1:9">
      <c r="A29" s="539"/>
      <c r="B29" s="540"/>
      <c r="C29" s="540"/>
      <c r="D29" s="540"/>
      <c r="E29" s="540"/>
      <c r="F29" s="540"/>
      <c r="G29" s="540"/>
      <c r="H29" s="540"/>
      <c r="I29" s="541"/>
    </row>
    <row r="30" spans="1:9">
      <c r="A30" s="539"/>
      <c r="B30" s="540"/>
      <c r="C30" s="540"/>
      <c r="D30" s="540"/>
      <c r="E30" s="540"/>
      <c r="F30" s="540"/>
      <c r="G30" s="540"/>
      <c r="H30" s="540"/>
      <c r="I30" s="541"/>
    </row>
    <row r="31" spans="1:9">
      <c r="A31" s="539"/>
      <c r="B31" s="540"/>
      <c r="C31" s="540"/>
      <c r="D31" s="540"/>
      <c r="E31" s="540"/>
      <c r="F31" s="540"/>
      <c r="G31" s="540"/>
      <c r="H31" s="540"/>
      <c r="I31" s="541"/>
    </row>
    <row r="32" spans="1:9">
      <c r="A32" s="539"/>
      <c r="B32" s="540"/>
      <c r="C32" s="540"/>
      <c r="D32" s="540"/>
      <c r="E32" s="540"/>
      <c r="F32" s="540"/>
      <c r="G32" s="540"/>
      <c r="H32" s="540"/>
      <c r="I32" s="541"/>
    </row>
    <row r="33" spans="1:9">
      <c r="A33" s="539"/>
      <c r="B33" s="540"/>
      <c r="C33" s="540"/>
      <c r="D33" s="540"/>
      <c r="E33" s="540"/>
      <c r="F33" s="540"/>
      <c r="G33" s="540"/>
      <c r="H33" s="540"/>
      <c r="I33" s="541"/>
    </row>
    <row r="34" spans="1:9">
      <c r="A34" s="539"/>
      <c r="B34" s="540"/>
      <c r="C34" s="540"/>
      <c r="D34" s="540"/>
      <c r="E34" s="540"/>
      <c r="F34" s="540"/>
      <c r="G34" s="540"/>
      <c r="H34" s="540"/>
      <c r="I34" s="541"/>
    </row>
    <row r="35" spans="1:9">
      <c r="A35" s="539"/>
      <c r="B35" s="540"/>
      <c r="C35" s="540"/>
      <c r="D35" s="540"/>
      <c r="E35" s="540"/>
      <c r="F35" s="540"/>
      <c r="G35" s="540"/>
      <c r="H35" s="540"/>
      <c r="I35" s="541"/>
    </row>
    <row r="36" spans="1:9">
      <c r="A36" s="539"/>
      <c r="B36" s="540"/>
      <c r="C36" s="540"/>
      <c r="D36" s="540"/>
      <c r="E36" s="540"/>
      <c r="F36" s="540"/>
      <c r="G36" s="540"/>
      <c r="H36" s="540"/>
      <c r="I36" s="541"/>
    </row>
    <row r="37" spans="1:9">
      <c r="A37" s="539"/>
      <c r="B37" s="540"/>
      <c r="C37" s="540"/>
      <c r="D37" s="540"/>
      <c r="E37" s="540"/>
      <c r="F37" s="540"/>
      <c r="G37" s="540"/>
      <c r="H37" s="540"/>
      <c r="I37" s="541"/>
    </row>
    <row r="38" spans="1:9">
      <c r="A38" s="539"/>
      <c r="B38" s="540"/>
      <c r="C38" s="540"/>
      <c r="D38" s="540"/>
      <c r="E38" s="540"/>
      <c r="F38" s="540"/>
      <c r="G38" s="540"/>
      <c r="H38" s="540"/>
      <c r="I38" s="541"/>
    </row>
    <row r="39" spans="1:9">
      <c r="A39" s="539"/>
      <c r="B39" s="540"/>
      <c r="C39" s="540"/>
      <c r="D39" s="540"/>
      <c r="E39" s="540"/>
      <c r="F39" s="540"/>
      <c r="G39" s="540"/>
      <c r="H39" s="540"/>
      <c r="I39" s="541"/>
    </row>
    <row r="40" spans="1:9">
      <c r="A40" s="539"/>
      <c r="B40" s="540"/>
      <c r="C40" s="540"/>
      <c r="D40" s="540"/>
      <c r="E40" s="540"/>
      <c r="F40" s="540"/>
      <c r="G40" s="540"/>
      <c r="H40" s="540"/>
      <c r="I40" s="541"/>
    </row>
    <row r="41" spans="1:9">
      <c r="A41" s="539"/>
      <c r="B41" s="540"/>
      <c r="C41" s="540"/>
      <c r="D41" s="540"/>
      <c r="E41" s="540"/>
      <c r="F41" s="540"/>
      <c r="G41" s="540"/>
      <c r="H41" s="540"/>
      <c r="I41" s="541"/>
    </row>
    <row r="42" spans="1:9" ht="15.75" thickBot="1">
      <c r="A42" s="542"/>
      <c r="B42" s="543"/>
      <c r="C42" s="543"/>
      <c r="D42" s="543"/>
      <c r="E42" s="543"/>
      <c r="F42" s="543"/>
      <c r="G42" s="543"/>
      <c r="H42" s="543"/>
      <c r="I42" s="544"/>
    </row>
    <row r="43" spans="1:9">
      <c r="A43" s="448" t="s">
        <v>531</v>
      </c>
      <c r="B43" s="653"/>
      <c r="C43" s="653"/>
      <c r="D43" s="653"/>
      <c r="E43" s="653"/>
      <c r="F43" s="653"/>
      <c r="G43" s="653"/>
      <c r="H43" s="653"/>
      <c r="I43" s="654"/>
    </row>
    <row r="44" spans="1:9">
      <c r="A44" s="527"/>
      <c r="B44" s="655"/>
      <c r="C44" s="655"/>
      <c r="D44" s="655"/>
      <c r="E44" s="655"/>
      <c r="F44" s="655"/>
      <c r="G44" s="655"/>
      <c r="H44" s="655"/>
      <c r="I44" s="656"/>
    </row>
    <row r="45" spans="1:9">
      <c r="A45" s="527"/>
      <c r="B45" s="655"/>
      <c r="C45" s="655"/>
      <c r="D45" s="655"/>
      <c r="E45" s="655"/>
      <c r="F45" s="655"/>
      <c r="G45" s="655"/>
      <c r="H45" s="655"/>
      <c r="I45" s="656"/>
    </row>
    <row r="46" spans="1:9">
      <c r="A46" s="527"/>
      <c r="B46" s="655"/>
      <c r="C46" s="655"/>
      <c r="D46" s="655"/>
      <c r="E46" s="655"/>
      <c r="F46" s="655"/>
      <c r="G46" s="655"/>
      <c r="H46" s="655"/>
      <c r="I46" s="656"/>
    </row>
    <row r="47" spans="1:9" ht="15.75" thickBot="1">
      <c r="A47" s="682"/>
      <c r="B47" s="683"/>
      <c r="C47" s="683"/>
      <c r="D47" s="683"/>
      <c r="E47" s="683"/>
      <c r="F47" s="683"/>
      <c r="G47" s="683"/>
      <c r="H47" s="683"/>
      <c r="I47" s="684"/>
    </row>
    <row r="48" spans="1:9">
      <c r="A48" s="448" t="s">
        <v>473</v>
      </c>
      <c r="B48" s="653"/>
      <c r="C48" s="653"/>
      <c r="D48" s="653"/>
      <c r="E48" s="653"/>
      <c r="F48" s="653"/>
      <c r="G48" s="653"/>
      <c r="H48" s="653"/>
      <c r="I48" s="654"/>
    </row>
    <row r="49" spans="1:9">
      <c r="A49" s="527"/>
      <c r="B49" s="655"/>
      <c r="C49" s="655"/>
      <c r="D49" s="655"/>
      <c r="E49" s="655"/>
      <c r="F49" s="655"/>
      <c r="G49" s="655"/>
      <c r="H49" s="655"/>
      <c r="I49" s="656"/>
    </row>
    <row r="50" spans="1:9">
      <c r="A50" s="527"/>
      <c r="B50" s="655"/>
      <c r="C50" s="655"/>
      <c r="D50" s="655"/>
      <c r="E50" s="655"/>
      <c r="F50" s="655"/>
      <c r="G50" s="655"/>
      <c r="H50" s="655"/>
      <c r="I50" s="656"/>
    </row>
    <row r="51" spans="1:9">
      <c r="A51" s="527"/>
      <c r="B51" s="655"/>
      <c r="C51" s="655"/>
      <c r="D51" s="655"/>
      <c r="E51" s="655"/>
      <c r="F51" s="655"/>
      <c r="G51" s="655"/>
      <c r="H51" s="655"/>
      <c r="I51" s="656"/>
    </row>
    <row r="52" spans="1:9">
      <c r="A52" s="527"/>
      <c r="B52" s="655"/>
      <c r="C52" s="655"/>
      <c r="D52" s="655"/>
      <c r="E52" s="655"/>
      <c r="F52" s="655"/>
      <c r="G52" s="655"/>
      <c r="H52" s="655"/>
      <c r="I52" s="656"/>
    </row>
    <row r="53" spans="1:9">
      <c r="A53" s="763" t="s">
        <v>530</v>
      </c>
      <c r="B53" s="553"/>
      <c r="C53" s="553"/>
      <c r="D53" s="553"/>
      <c r="E53" s="553"/>
      <c r="F53" s="553"/>
      <c r="G53" s="553"/>
      <c r="H53" s="553"/>
      <c r="I53" s="554"/>
    </row>
    <row r="54" spans="1:9">
      <c r="A54" s="555"/>
      <c r="B54" s="556"/>
      <c r="C54" s="556"/>
      <c r="D54" s="556"/>
      <c r="E54" s="556"/>
      <c r="F54" s="556"/>
      <c r="G54" s="556"/>
      <c r="H54" s="556"/>
      <c r="I54" s="557"/>
    </row>
    <row r="55" spans="1:9" ht="21" customHeight="1">
      <c r="A55" s="558"/>
      <c r="B55" s="559"/>
      <c r="C55" s="559"/>
      <c r="D55" s="559"/>
      <c r="E55" s="559"/>
      <c r="F55" s="559"/>
      <c r="G55" s="559"/>
      <c r="H55" s="559"/>
      <c r="I55" s="560"/>
    </row>
  </sheetData>
  <sheetProtection sheet="1" formatCells="0" formatColumns="0" formatRows="0" insertColumns="0" insertRows="0" insertHyperlinks="0" deleteColumns="0" deleteRows="0" sort="0" autoFilter="0" pivotTables="0"/>
  <mergeCells count="20">
    <mergeCell ref="A6:I6"/>
    <mergeCell ref="A1:I1"/>
    <mergeCell ref="A2:I2"/>
    <mergeCell ref="A3:I3"/>
    <mergeCell ref="A4:I4"/>
    <mergeCell ref="A5:I5"/>
    <mergeCell ref="A53:I55"/>
    <mergeCell ref="A48:I52"/>
    <mergeCell ref="A7:I7"/>
    <mergeCell ref="A8:I8"/>
    <mergeCell ref="A9:I9"/>
    <mergeCell ref="A10:I10"/>
    <mergeCell ref="A11:I11"/>
    <mergeCell ref="A12:I12"/>
    <mergeCell ref="A13:I13"/>
    <mergeCell ref="A14:I14"/>
    <mergeCell ref="A17:I17"/>
    <mergeCell ref="A24:I42"/>
    <mergeCell ref="A43:I47"/>
    <mergeCell ref="A15:G15"/>
  </mergeCells>
  <hyperlinks>
    <hyperlink ref="A15" r:id="rId1"/>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dimension ref="A1:J54"/>
  <sheetViews>
    <sheetView workbookViewId="0">
      <selection activeCell="A15" sqref="A15:J15"/>
    </sheetView>
  </sheetViews>
  <sheetFormatPr baseColWidth="10" defaultRowHeight="15"/>
  <cols>
    <col min="1" max="1" width="16" customWidth="1"/>
    <col min="2" max="2" width="14.42578125" customWidth="1"/>
    <col min="3" max="3" width="13.5703125" customWidth="1"/>
    <col min="4" max="4" width="14" customWidth="1"/>
    <col min="5" max="5" width="13.42578125" customWidth="1"/>
    <col min="6" max="7" width="14.140625" customWidth="1"/>
    <col min="8" max="8" width="14.5703125" customWidth="1"/>
    <col min="9" max="9" width="14" customWidth="1"/>
    <col min="10" max="10" width="13.140625" customWidth="1"/>
  </cols>
  <sheetData>
    <row r="1" spans="1:10">
      <c r="A1" s="482" t="s">
        <v>274</v>
      </c>
      <c r="B1" s="483"/>
      <c r="C1" s="483"/>
      <c r="D1" s="483"/>
      <c r="E1" s="483"/>
      <c r="F1" s="483"/>
      <c r="G1" s="483"/>
      <c r="H1" s="483"/>
      <c r="I1" s="483"/>
      <c r="J1" s="484"/>
    </row>
    <row r="2" spans="1:10" ht="15.75" thickBot="1">
      <c r="A2" s="624"/>
      <c r="B2" s="625"/>
      <c r="C2" s="625"/>
      <c r="D2" s="625"/>
      <c r="E2" s="625"/>
      <c r="F2" s="625"/>
      <c r="G2" s="625"/>
      <c r="H2" s="625"/>
      <c r="I2" s="625"/>
      <c r="J2" s="626"/>
    </row>
    <row r="3" spans="1:10" ht="15.75" thickBot="1">
      <c r="A3" s="491" t="s">
        <v>52</v>
      </c>
      <c r="B3" s="492"/>
      <c r="C3" s="492"/>
      <c r="D3" s="492"/>
      <c r="E3" s="492"/>
      <c r="F3" s="492"/>
      <c r="G3" s="492"/>
      <c r="H3" s="492"/>
      <c r="I3" s="492"/>
      <c r="J3" s="493"/>
    </row>
    <row r="4" spans="1:10" ht="15.75" thickBot="1">
      <c r="A4" s="539"/>
      <c r="B4" s="540"/>
      <c r="C4" s="540"/>
      <c r="D4" s="540"/>
      <c r="E4" s="540"/>
      <c r="F4" s="540"/>
      <c r="G4" s="540"/>
      <c r="H4" s="540"/>
      <c r="I4" s="540"/>
      <c r="J4" s="541"/>
    </row>
    <row r="5" spans="1:10" ht="15.75" thickBot="1">
      <c r="A5" s="572" t="s">
        <v>275</v>
      </c>
      <c r="B5" s="573"/>
      <c r="C5" s="573"/>
      <c r="D5" s="573"/>
      <c r="E5" s="573"/>
      <c r="F5" s="573"/>
      <c r="G5" s="573"/>
      <c r="H5" s="573"/>
      <c r="I5" s="573"/>
      <c r="J5" s="574"/>
    </row>
    <row r="6" spans="1:10" ht="15.75" thickBot="1">
      <c r="A6" s="627"/>
      <c r="B6" s="628"/>
      <c r="C6" s="628"/>
      <c r="D6" s="628"/>
      <c r="E6" s="628"/>
      <c r="F6" s="628"/>
      <c r="G6" s="628"/>
      <c r="H6" s="628"/>
      <c r="I6" s="628"/>
      <c r="J6" s="629"/>
    </row>
    <row r="7" spans="1:10">
      <c r="A7" s="521" t="s">
        <v>38</v>
      </c>
      <c r="B7" s="522"/>
      <c r="C7" s="522"/>
      <c r="D7" s="522"/>
      <c r="E7" s="522"/>
      <c r="F7" s="522"/>
      <c r="G7" s="522"/>
      <c r="H7" s="522"/>
      <c r="I7" s="522"/>
      <c r="J7" s="523"/>
    </row>
    <row r="8" spans="1:10" ht="84" customHeight="1" thickBot="1">
      <c r="A8" s="509" t="s">
        <v>427</v>
      </c>
      <c r="B8" s="510"/>
      <c r="C8" s="510"/>
      <c r="D8" s="510"/>
      <c r="E8" s="510"/>
      <c r="F8" s="510"/>
      <c r="G8" s="510"/>
      <c r="H8" s="510"/>
      <c r="I8" s="510"/>
      <c r="J8" s="511"/>
    </row>
    <row r="9" spans="1:10" ht="15.75" thickBot="1">
      <c r="A9" s="588"/>
      <c r="B9" s="589"/>
      <c r="C9" s="589"/>
      <c r="D9" s="589"/>
      <c r="E9" s="589"/>
      <c r="F9" s="589"/>
      <c r="G9" s="589"/>
      <c r="H9" s="589"/>
      <c r="I9" s="589"/>
      <c r="J9" s="590"/>
    </row>
    <row r="10" spans="1:10" ht="15.75" thickBot="1">
      <c r="A10" s="545" t="s">
        <v>240</v>
      </c>
      <c r="B10" s="546"/>
      <c r="C10" s="546"/>
      <c r="D10" s="546"/>
      <c r="E10" s="546"/>
      <c r="F10" s="546"/>
      <c r="G10" s="546"/>
      <c r="H10" s="546"/>
      <c r="I10" s="546"/>
      <c r="J10" s="623"/>
    </row>
    <row r="11" spans="1:10" ht="15.75" thickBot="1">
      <c r="A11" s="588"/>
      <c r="B11" s="589"/>
      <c r="C11" s="589"/>
      <c r="D11" s="589"/>
      <c r="E11" s="589"/>
      <c r="F11" s="589"/>
      <c r="G11" s="589"/>
      <c r="H11" s="589"/>
      <c r="I11" s="589"/>
      <c r="J11" s="590"/>
    </row>
    <row r="12" spans="1:10">
      <c r="A12" s="521" t="s">
        <v>41</v>
      </c>
      <c r="B12" s="522"/>
      <c r="C12" s="522"/>
      <c r="D12" s="522"/>
      <c r="E12" s="522"/>
      <c r="F12" s="522"/>
      <c r="G12" s="522"/>
      <c r="H12" s="522"/>
      <c r="I12" s="522"/>
      <c r="J12" s="523"/>
    </row>
    <row r="13" spans="1:10">
      <c r="A13" s="463" t="s">
        <v>257</v>
      </c>
      <c r="B13" s="464"/>
      <c r="C13" s="464"/>
      <c r="D13" s="464"/>
      <c r="E13" s="464"/>
      <c r="F13" s="464"/>
      <c r="G13" s="134"/>
      <c r="H13" s="134"/>
      <c r="I13" s="134"/>
      <c r="J13" s="135"/>
    </row>
    <row r="14" spans="1:10">
      <c r="A14" s="466" t="s">
        <v>258</v>
      </c>
      <c r="B14" s="467"/>
      <c r="C14" s="467"/>
      <c r="D14" s="467"/>
      <c r="E14" s="467"/>
      <c r="F14" s="467"/>
      <c r="G14" s="467"/>
      <c r="H14" s="467"/>
      <c r="I14" s="467"/>
      <c r="J14" s="468"/>
    </row>
    <row r="15" spans="1:10" ht="15.75" thickBot="1">
      <c r="A15" s="609"/>
      <c r="B15" s="610"/>
      <c r="C15" s="610"/>
      <c r="D15" s="610"/>
      <c r="E15" s="610"/>
      <c r="F15" s="610"/>
      <c r="G15" s="610"/>
      <c r="H15" s="610"/>
      <c r="I15" s="610"/>
      <c r="J15" s="611"/>
    </row>
    <row r="16" spans="1:10" ht="15.75" thickBot="1">
      <c r="A16" s="591" t="s">
        <v>44</v>
      </c>
      <c r="B16" s="592"/>
      <c r="C16" s="592"/>
      <c r="D16" s="592"/>
      <c r="E16" s="592"/>
      <c r="F16" s="592"/>
      <c r="G16" s="592"/>
      <c r="H16" s="592"/>
      <c r="I16" s="592"/>
      <c r="J16" s="593"/>
    </row>
    <row r="17" spans="1:10">
      <c r="A17" s="136"/>
      <c r="B17" s="137">
        <v>2004</v>
      </c>
      <c r="C17" s="137">
        <v>2005</v>
      </c>
      <c r="D17" s="137">
        <v>2006</v>
      </c>
      <c r="E17" s="137">
        <v>2007</v>
      </c>
      <c r="F17" s="137">
        <v>2008</v>
      </c>
      <c r="G17" s="137">
        <v>2009</v>
      </c>
      <c r="H17" s="137">
        <v>2010</v>
      </c>
      <c r="I17" s="137">
        <v>2011</v>
      </c>
      <c r="J17" s="145">
        <v>2012</v>
      </c>
    </row>
    <row r="18" spans="1:10" ht="25.5">
      <c r="A18" s="264" t="s">
        <v>276</v>
      </c>
      <c r="B18" s="63">
        <v>599853</v>
      </c>
      <c r="C18" s="63">
        <v>625303</v>
      </c>
      <c r="D18" s="63">
        <v>639011</v>
      </c>
      <c r="E18" s="63">
        <v>703938</v>
      </c>
      <c r="F18" s="63">
        <v>724810.49</v>
      </c>
      <c r="G18" s="63">
        <v>746348.23</v>
      </c>
      <c r="H18" s="63">
        <v>494446</v>
      </c>
      <c r="I18" s="273">
        <v>454257</v>
      </c>
      <c r="J18" s="274">
        <v>479071</v>
      </c>
    </row>
    <row r="19" spans="1:10">
      <c r="A19" s="255" t="s">
        <v>261</v>
      </c>
      <c r="B19" s="63">
        <v>319339</v>
      </c>
      <c r="C19" s="63">
        <v>338065</v>
      </c>
      <c r="D19" s="63">
        <v>326691</v>
      </c>
      <c r="E19" s="63">
        <v>308146</v>
      </c>
      <c r="F19" s="63">
        <v>316682.89</v>
      </c>
      <c r="G19" s="63">
        <v>325491.8677</v>
      </c>
      <c r="H19" s="63">
        <v>313431</v>
      </c>
      <c r="I19" s="273">
        <v>322006</v>
      </c>
      <c r="J19" s="274">
        <v>303393</v>
      </c>
    </row>
    <row r="20" spans="1:10">
      <c r="A20" s="255" t="s">
        <v>277</v>
      </c>
      <c r="B20" s="63">
        <f t="shared" ref="B20:H20" si="0">B18-B19</f>
        <v>280514</v>
      </c>
      <c r="C20" s="63">
        <f t="shared" si="0"/>
        <v>287238</v>
      </c>
      <c r="D20" s="63">
        <f t="shared" si="0"/>
        <v>312320</v>
      </c>
      <c r="E20" s="63">
        <f t="shared" si="0"/>
        <v>395792</v>
      </c>
      <c r="F20" s="63">
        <f t="shared" si="0"/>
        <v>408127.6</v>
      </c>
      <c r="G20" s="63">
        <f t="shared" si="0"/>
        <v>420856.36229999998</v>
      </c>
      <c r="H20" s="63">
        <f t="shared" si="0"/>
        <v>181015</v>
      </c>
      <c r="I20" s="14">
        <f>I18-I19</f>
        <v>132251</v>
      </c>
      <c r="J20" s="274">
        <f>I18-I19</f>
        <v>132251</v>
      </c>
    </row>
    <row r="21" spans="1:10" ht="15.75" thickBot="1">
      <c r="A21" s="265" t="s">
        <v>278</v>
      </c>
      <c r="B21" s="356">
        <f t="shared" ref="B21:H21" si="1">B20/B18*100</f>
        <v>46.763790461996521</v>
      </c>
      <c r="C21" s="356">
        <f t="shared" si="1"/>
        <v>45.93581031915727</v>
      </c>
      <c r="D21" s="356">
        <f t="shared" si="1"/>
        <v>48.875527964307338</v>
      </c>
      <c r="E21" s="357">
        <f t="shared" si="1"/>
        <v>56.225406214751871</v>
      </c>
      <c r="F21" s="357">
        <f t="shared" si="1"/>
        <v>56.308180639052289</v>
      </c>
      <c r="G21" s="357">
        <f t="shared" si="1"/>
        <v>56.388739918362241</v>
      </c>
      <c r="H21" s="357">
        <f t="shared" si="1"/>
        <v>36.609660104440124</v>
      </c>
      <c r="I21" s="358">
        <f>I20/I18*100</f>
        <v>29.113695551196788</v>
      </c>
      <c r="J21" s="359">
        <f>J20/J18*100</f>
        <v>27.60572023771007</v>
      </c>
    </row>
    <row r="22" spans="1:10">
      <c r="A22" s="136"/>
      <c r="B22" s="209">
        <v>2013</v>
      </c>
      <c r="C22" s="209">
        <v>2014</v>
      </c>
      <c r="D22" s="209">
        <v>2015</v>
      </c>
      <c r="E22" s="247"/>
      <c r="F22" s="247"/>
      <c r="G22" s="247"/>
      <c r="H22" s="247"/>
      <c r="I22" s="247"/>
      <c r="J22" s="248"/>
    </row>
    <row r="23" spans="1:10" ht="25.5">
      <c r="A23" s="264" t="s">
        <v>276</v>
      </c>
      <c r="B23" s="271">
        <v>510576</v>
      </c>
      <c r="C23" s="271">
        <v>445043</v>
      </c>
      <c r="D23" s="271">
        <v>121875</v>
      </c>
      <c r="E23" s="249"/>
      <c r="F23" s="249"/>
      <c r="G23" s="249"/>
      <c r="H23" s="249"/>
      <c r="I23" s="249"/>
      <c r="J23" s="250"/>
    </row>
    <row r="24" spans="1:10">
      <c r="A24" s="255" t="s">
        <v>261</v>
      </c>
      <c r="B24" s="271">
        <v>330872</v>
      </c>
      <c r="C24" s="271">
        <v>237864</v>
      </c>
      <c r="D24" s="271">
        <v>46051</v>
      </c>
      <c r="E24" s="249"/>
      <c r="F24" s="249"/>
      <c r="G24" s="249"/>
      <c r="H24" s="249"/>
      <c r="I24" s="249"/>
      <c r="J24" s="250"/>
    </row>
    <row r="25" spans="1:10">
      <c r="A25" s="255" t="s">
        <v>277</v>
      </c>
      <c r="B25" s="271">
        <v>179704</v>
      </c>
      <c r="C25" s="271">
        <v>207179</v>
      </c>
      <c r="D25" s="271">
        <v>75824</v>
      </c>
      <c r="E25" s="249"/>
      <c r="F25" s="249"/>
      <c r="G25" s="249"/>
      <c r="H25" s="249"/>
      <c r="I25" s="249"/>
      <c r="J25" s="250"/>
    </row>
    <row r="26" spans="1:10" ht="15.75" thickBot="1">
      <c r="A26" s="265" t="s">
        <v>278</v>
      </c>
      <c r="B26" s="360">
        <f>B25/B23*100</f>
        <v>35.196327285262136</v>
      </c>
      <c r="C26" s="360">
        <f>C25/C23*100</f>
        <v>46.552580312464187</v>
      </c>
      <c r="D26" s="360">
        <f>D25/D23*100</f>
        <v>62.214564102564104</v>
      </c>
      <c r="E26" s="249"/>
      <c r="F26" s="249"/>
      <c r="G26" s="249"/>
      <c r="H26" s="249"/>
      <c r="I26" s="249"/>
      <c r="J26" s="250"/>
    </row>
    <row r="27" spans="1:10">
      <c r="A27" s="539"/>
      <c r="B27" s="540"/>
      <c r="C27" s="540"/>
      <c r="D27" s="540"/>
      <c r="E27" s="540"/>
      <c r="F27" s="540"/>
      <c r="G27" s="540"/>
      <c r="H27" s="540"/>
      <c r="I27" s="540"/>
      <c r="J27" s="541"/>
    </row>
    <row r="28" spans="1:10">
      <c r="A28" s="539"/>
      <c r="B28" s="540"/>
      <c r="C28" s="540"/>
      <c r="D28" s="540"/>
      <c r="E28" s="540"/>
      <c r="F28" s="540"/>
      <c r="G28" s="540"/>
      <c r="H28" s="540"/>
      <c r="I28" s="540"/>
      <c r="J28" s="541"/>
    </row>
    <row r="29" spans="1:10">
      <c r="A29" s="539"/>
      <c r="B29" s="540"/>
      <c r="C29" s="540"/>
      <c r="D29" s="540"/>
      <c r="E29" s="540"/>
      <c r="F29" s="540"/>
      <c r="G29" s="540"/>
      <c r="H29" s="540"/>
      <c r="I29" s="540"/>
      <c r="J29" s="541"/>
    </row>
    <row r="30" spans="1:10">
      <c r="A30" s="539"/>
      <c r="B30" s="540"/>
      <c r="C30" s="540"/>
      <c r="D30" s="540"/>
      <c r="E30" s="540"/>
      <c r="F30" s="540"/>
      <c r="G30" s="540"/>
      <c r="H30" s="540"/>
      <c r="I30" s="540"/>
      <c r="J30" s="541"/>
    </row>
    <row r="31" spans="1:10">
      <c r="A31" s="539"/>
      <c r="B31" s="540"/>
      <c r="C31" s="540"/>
      <c r="D31" s="540"/>
      <c r="E31" s="540"/>
      <c r="F31" s="540"/>
      <c r="G31" s="540"/>
      <c r="H31" s="540"/>
      <c r="I31" s="540"/>
      <c r="J31" s="541"/>
    </row>
    <row r="32" spans="1:10">
      <c r="A32" s="539"/>
      <c r="B32" s="540"/>
      <c r="C32" s="540"/>
      <c r="D32" s="540"/>
      <c r="E32" s="540"/>
      <c r="F32" s="540"/>
      <c r="G32" s="540"/>
      <c r="H32" s="540"/>
      <c r="I32" s="540"/>
      <c r="J32" s="541"/>
    </row>
    <row r="33" spans="1:10">
      <c r="A33" s="539"/>
      <c r="B33" s="540"/>
      <c r="C33" s="540"/>
      <c r="D33" s="540"/>
      <c r="E33" s="540"/>
      <c r="F33" s="540"/>
      <c r="G33" s="540"/>
      <c r="H33" s="540"/>
      <c r="I33" s="540"/>
      <c r="J33" s="541"/>
    </row>
    <row r="34" spans="1:10">
      <c r="A34" s="539"/>
      <c r="B34" s="540"/>
      <c r="C34" s="540"/>
      <c r="D34" s="540"/>
      <c r="E34" s="540"/>
      <c r="F34" s="540"/>
      <c r="G34" s="540"/>
      <c r="H34" s="540"/>
      <c r="I34" s="540"/>
      <c r="J34" s="541"/>
    </row>
    <row r="35" spans="1:10">
      <c r="A35" s="539"/>
      <c r="B35" s="540"/>
      <c r="C35" s="540"/>
      <c r="D35" s="540"/>
      <c r="E35" s="540"/>
      <c r="F35" s="540"/>
      <c r="G35" s="540"/>
      <c r="H35" s="540"/>
      <c r="I35" s="540"/>
      <c r="J35" s="541"/>
    </row>
    <row r="36" spans="1:10">
      <c r="A36" s="539"/>
      <c r="B36" s="540"/>
      <c r="C36" s="540"/>
      <c r="D36" s="540"/>
      <c r="E36" s="540"/>
      <c r="F36" s="540"/>
      <c r="G36" s="540"/>
      <c r="H36" s="540"/>
      <c r="I36" s="540"/>
      <c r="J36" s="541"/>
    </row>
    <row r="37" spans="1:10" ht="60" customHeight="1">
      <c r="A37" s="539"/>
      <c r="B37" s="540"/>
      <c r="C37" s="540"/>
      <c r="D37" s="540"/>
      <c r="E37" s="540"/>
      <c r="F37" s="540"/>
      <c r="G37" s="540"/>
      <c r="H37" s="540"/>
      <c r="I37" s="540"/>
      <c r="J37" s="541"/>
    </row>
    <row r="38" spans="1:10" ht="53.25" customHeight="1">
      <c r="A38" s="539"/>
      <c r="B38" s="540"/>
      <c r="C38" s="540"/>
      <c r="D38" s="540"/>
      <c r="E38" s="540"/>
      <c r="F38" s="540"/>
      <c r="G38" s="540"/>
      <c r="H38" s="540"/>
      <c r="I38" s="540"/>
      <c r="J38" s="541"/>
    </row>
    <row r="39" spans="1:10" ht="45" customHeight="1">
      <c r="A39" s="539"/>
      <c r="B39" s="540"/>
      <c r="C39" s="540"/>
      <c r="D39" s="540"/>
      <c r="E39" s="540"/>
      <c r="F39" s="540"/>
      <c r="G39" s="540"/>
      <c r="H39" s="540"/>
      <c r="I39" s="540"/>
      <c r="J39" s="541"/>
    </row>
    <row r="40" spans="1:10" ht="40.5" customHeight="1" thickBot="1">
      <c r="A40" s="542"/>
      <c r="B40" s="543"/>
      <c r="C40" s="543"/>
      <c r="D40" s="543"/>
      <c r="E40" s="543"/>
      <c r="F40" s="543"/>
      <c r="G40" s="543"/>
      <c r="H40" s="543"/>
      <c r="I40" s="543"/>
      <c r="J40" s="544"/>
    </row>
    <row r="41" spans="1:10">
      <c r="A41" s="448" t="s">
        <v>474</v>
      </c>
      <c r="B41" s="653"/>
      <c r="C41" s="653"/>
      <c r="D41" s="653"/>
      <c r="E41" s="653"/>
      <c r="F41" s="653"/>
      <c r="G41" s="653"/>
      <c r="H41" s="653"/>
      <c r="I41" s="653"/>
      <c r="J41" s="654"/>
    </row>
    <row r="42" spans="1:10">
      <c r="A42" s="527"/>
      <c r="B42" s="655"/>
      <c r="C42" s="655"/>
      <c r="D42" s="655"/>
      <c r="E42" s="655"/>
      <c r="F42" s="655"/>
      <c r="G42" s="655"/>
      <c r="H42" s="655"/>
      <c r="I42" s="655"/>
      <c r="J42" s="656"/>
    </row>
    <row r="43" spans="1:10">
      <c r="A43" s="527"/>
      <c r="B43" s="655"/>
      <c r="C43" s="655"/>
      <c r="D43" s="655"/>
      <c r="E43" s="655"/>
      <c r="F43" s="655"/>
      <c r="G43" s="655"/>
      <c r="H43" s="655"/>
      <c r="I43" s="655"/>
      <c r="J43" s="656"/>
    </row>
    <row r="44" spans="1:10">
      <c r="A44" s="527"/>
      <c r="B44" s="655"/>
      <c r="C44" s="655"/>
      <c r="D44" s="655"/>
      <c r="E44" s="655"/>
      <c r="F44" s="655"/>
      <c r="G44" s="655"/>
      <c r="H44" s="655"/>
      <c r="I44" s="655"/>
      <c r="J44" s="656"/>
    </row>
    <row r="45" spans="1:10" ht="15.75" thickBot="1">
      <c r="A45" s="682"/>
      <c r="B45" s="683"/>
      <c r="C45" s="683"/>
      <c r="D45" s="683"/>
      <c r="E45" s="683"/>
      <c r="F45" s="683"/>
      <c r="G45" s="683"/>
      <c r="H45" s="683"/>
      <c r="I45" s="683"/>
      <c r="J45" s="684"/>
    </row>
    <row r="46" spans="1:10">
      <c r="A46" s="448" t="s">
        <v>475</v>
      </c>
      <c r="B46" s="653"/>
      <c r="C46" s="653"/>
      <c r="D46" s="653"/>
      <c r="E46" s="653"/>
      <c r="F46" s="653"/>
      <c r="G46" s="653"/>
      <c r="H46" s="653"/>
      <c r="I46" s="653"/>
      <c r="J46" s="654"/>
    </row>
    <row r="47" spans="1:10">
      <c r="A47" s="527"/>
      <c r="B47" s="655"/>
      <c r="C47" s="655"/>
      <c r="D47" s="655"/>
      <c r="E47" s="655"/>
      <c r="F47" s="655"/>
      <c r="G47" s="655"/>
      <c r="H47" s="655"/>
      <c r="I47" s="655"/>
      <c r="J47" s="656"/>
    </row>
    <row r="48" spans="1:10">
      <c r="A48" s="527"/>
      <c r="B48" s="655"/>
      <c r="C48" s="655"/>
      <c r="D48" s="655"/>
      <c r="E48" s="655"/>
      <c r="F48" s="655"/>
      <c r="G48" s="655"/>
      <c r="H48" s="655"/>
      <c r="I48" s="655"/>
      <c r="J48" s="656"/>
    </row>
    <row r="49" spans="1:10">
      <c r="A49" s="527"/>
      <c r="B49" s="655"/>
      <c r="C49" s="655"/>
      <c r="D49" s="655"/>
      <c r="E49" s="655"/>
      <c r="F49" s="655"/>
      <c r="G49" s="655"/>
      <c r="H49" s="655"/>
      <c r="I49" s="655"/>
      <c r="J49" s="656"/>
    </row>
    <row r="50" spans="1:10">
      <c r="A50" s="527"/>
      <c r="B50" s="655"/>
      <c r="C50" s="655"/>
      <c r="D50" s="655"/>
      <c r="E50" s="655"/>
      <c r="F50" s="655"/>
      <c r="G50" s="655"/>
      <c r="H50" s="655"/>
      <c r="I50" s="655"/>
      <c r="J50" s="656"/>
    </row>
    <row r="51" spans="1:10">
      <c r="A51" s="527"/>
      <c r="B51" s="655"/>
      <c r="C51" s="655"/>
      <c r="D51" s="655"/>
      <c r="E51" s="655"/>
      <c r="F51" s="655"/>
      <c r="G51" s="655"/>
      <c r="H51" s="655"/>
      <c r="I51" s="655"/>
      <c r="J51" s="656"/>
    </row>
    <row r="52" spans="1:10">
      <c r="A52" s="552" t="s">
        <v>525</v>
      </c>
      <c r="B52" s="553"/>
      <c r="C52" s="553"/>
      <c r="D52" s="553"/>
      <c r="E52" s="553"/>
      <c r="F52" s="553"/>
      <c r="G52" s="553"/>
      <c r="H52" s="553"/>
      <c r="I52" s="553"/>
      <c r="J52" s="554"/>
    </row>
    <row r="53" spans="1:10">
      <c r="A53" s="555"/>
      <c r="B53" s="556"/>
      <c r="C53" s="556"/>
      <c r="D53" s="556"/>
      <c r="E53" s="556"/>
      <c r="F53" s="556"/>
      <c r="G53" s="556"/>
      <c r="H53" s="556"/>
      <c r="I53" s="556"/>
      <c r="J53" s="557"/>
    </row>
    <row r="54" spans="1:10">
      <c r="A54" s="558"/>
      <c r="B54" s="559"/>
      <c r="C54" s="559"/>
      <c r="D54" s="559"/>
      <c r="E54" s="559"/>
      <c r="F54" s="559"/>
      <c r="G54" s="559"/>
      <c r="H54" s="559"/>
      <c r="I54" s="559"/>
      <c r="J54" s="560"/>
    </row>
  </sheetData>
  <sheetProtection sheet="1" formatCells="0" formatColumns="0" formatRows="0" insertColumns="0" insertRows="0" insertHyperlinks="0" deleteColumns="0" deleteRows="0" sort="0" autoFilter="0" pivotTables="0"/>
  <mergeCells count="20">
    <mergeCell ref="A6:J6"/>
    <mergeCell ref="A1:J1"/>
    <mergeCell ref="A2:J2"/>
    <mergeCell ref="A3:J3"/>
    <mergeCell ref="A4:J4"/>
    <mergeCell ref="A5:J5"/>
    <mergeCell ref="A52:J54"/>
    <mergeCell ref="A46:J51"/>
    <mergeCell ref="A7:J7"/>
    <mergeCell ref="A8:J8"/>
    <mergeCell ref="A9:J9"/>
    <mergeCell ref="A10:J10"/>
    <mergeCell ref="A11:J11"/>
    <mergeCell ref="A12:J12"/>
    <mergeCell ref="A14:J14"/>
    <mergeCell ref="A15:J15"/>
    <mergeCell ref="A16:J16"/>
    <mergeCell ref="A41:J45"/>
    <mergeCell ref="A27:J40"/>
    <mergeCell ref="A13:F13"/>
  </mergeCells>
  <hyperlinks>
    <hyperlink ref="A14:J14" r:id="rId1" display="http://www.caib.es/sacmicrofront/contenido.do?idsite=259&amp;cont=38047&amp;&amp;lang=ca"/>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dimension ref="A1:J52"/>
  <sheetViews>
    <sheetView workbookViewId="0">
      <selection activeCell="A15" sqref="A15:J15"/>
    </sheetView>
  </sheetViews>
  <sheetFormatPr baseColWidth="10" defaultRowHeight="15"/>
  <cols>
    <col min="1" max="1" width="26.5703125" customWidth="1"/>
    <col min="2" max="2" width="27.7109375" customWidth="1"/>
  </cols>
  <sheetData>
    <row r="1" spans="1:10">
      <c r="A1" s="482" t="s">
        <v>279</v>
      </c>
      <c r="B1" s="483"/>
      <c r="C1" s="483"/>
      <c r="D1" s="483"/>
      <c r="E1" s="483"/>
      <c r="F1" s="483"/>
      <c r="G1" s="483"/>
      <c r="H1" s="483"/>
      <c r="I1" s="483"/>
      <c r="J1" s="484"/>
    </row>
    <row r="2" spans="1:10" ht="15.75" thickBot="1">
      <c r="A2" s="742"/>
      <c r="B2" s="743"/>
      <c r="C2" s="743"/>
      <c r="D2" s="743"/>
      <c r="E2" s="743"/>
      <c r="F2" s="743"/>
      <c r="G2" s="743"/>
      <c r="H2" s="743"/>
      <c r="I2" s="743"/>
      <c r="J2" s="744"/>
    </row>
    <row r="3" spans="1:10" ht="15.75" thickBot="1">
      <c r="A3" s="491" t="s">
        <v>144</v>
      </c>
      <c r="B3" s="492"/>
      <c r="C3" s="492"/>
      <c r="D3" s="492"/>
      <c r="E3" s="492"/>
      <c r="F3" s="492"/>
      <c r="G3" s="492"/>
      <c r="H3" s="492"/>
      <c r="I3" s="492"/>
      <c r="J3" s="493"/>
    </row>
    <row r="4" spans="1:10" ht="15.75" thickBot="1">
      <c r="A4" s="685"/>
      <c r="B4" s="686"/>
      <c r="C4" s="686"/>
      <c r="D4" s="686"/>
      <c r="E4" s="686"/>
      <c r="F4" s="686"/>
      <c r="G4" s="686"/>
      <c r="H4" s="686"/>
      <c r="I4" s="686"/>
      <c r="J4" s="687"/>
    </row>
    <row r="5" spans="1:10" ht="15.75" thickBot="1">
      <c r="A5" s="572" t="s">
        <v>280</v>
      </c>
      <c r="B5" s="573"/>
      <c r="C5" s="573"/>
      <c r="D5" s="573"/>
      <c r="E5" s="573"/>
      <c r="F5" s="573"/>
      <c r="G5" s="573"/>
      <c r="H5" s="573"/>
      <c r="I5" s="573"/>
      <c r="J5" s="574"/>
    </row>
    <row r="6" spans="1:10" ht="15.75" thickBot="1">
      <c r="A6" s="811"/>
      <c r="B6" s="812"/>
      <c r="C6" s="812"/>
      <c r="D6" s="812"/>
      <c r="E6" s="812"/>
      <c r="F6" s="812"/>
      <c r="G6" s="812"/>
      <c r="H6" s="812"/>
      <c r="I6" s="812"/>
      <c r="J6" s="813"/>
    </row>
    <row r="7" spans="1:10">
      <c r="A7" s="521" t="s">
        <v>38</v>
      </c>
      <c r="B7" s="522"/>
      <c r="C7" s="522"/>
      <c r="D7" s="522"/>
      <c r="E7" s="522"/>
      <c r="F7" s="522"/>
      <c r="G7" s="522"/>
      <c r="H7" s="522"/>
      <c r="I7" s="522"/>
      <c r="J7" s="523"/>
    </row>
    <row r="8" spans="1:10" ht="72" customHeight="1">
      <c r="A8" s="579" t="s">
        <v>281</v>
      </c>
      <c r="B8" s="580"/>
      <c r="C8" s="580"/>
      <c r="D8" s="580"/>
      <c r="E8" s="580"/>
      <c r="F8" s="580"/>
      <c r="G8" s="580"/>
      <c r="H8" s="580"/>
      <c r="I8" s="580"/>
      <c r="J8" s="581"/>
    </row>
    <row r="9" spans="1:10">
      <c r="A9" s="463" t="s">
        <v>428</v>
      </c>
      <c r="B9" s="464"/>
      <c r="C9" s="464"/>
      <c r="D9" s="464"/>
      <c r="E9" s="464"/>
      <c r="F9" s="464"/>
      <c r="G9" s="464"/>
      <c r="H9" s="464"/>
      <c r="I9" s="464"/>
      <c r="J9" s="465"/>
    </row>
    <row r="10" spans="1:10" ht="12.75" customHeight="1" thickBot="1">
      <c r="A10" s="282"/>
      <c r="B10" s="283"/>
      <c r="C10" s="283"/>
      <c r="D10" s="283"/>
      <c r="E10" s="283"/>
      <c r="F10" s="283"/>
      <c r="G10" s="283"/>
      <c r="H10" s="283"/>
      <c r="I10" s="283"/>
      <c r="J10" s="284"/>
    </row>
    <row r="11" spans="1:10" ht="15.75" thickBot="1">
      <c r="A11" s="694"/>
      <c r="B11" s="695"/>
      <c r="C11" s="695"/>
      <c r="D11" s="695"/>
      <c r="E11" s="695"/>
      <c r="F11" s="695"/>
      <c r="G11" s="695"/>
      <c r="H11" s="695"/>
      <c r="I11" s="695"/>
      <c r="J11" s="696"/>
    </row>
    <row r="12" spans="1:10" ht="15.75" thickBot="1">
      <c r="A12" s="545" t="s">
        <v>282</v>
      </c>
      <c r="B12" s="546"/>
      <c r="C12" s="546"/>
      <c r="D12" s="546"/>
      <c r="E12" s="546"/>
      <c r="F12" s="546"/>
      <c r="G12" s="546"/>
      <c r="H12" s="546"/>
      <c r="I12" s="546"/>
      <c r="J12" s="623"/>
    </row>
    <row r="13" spans="1:10" ht="15.75" thickBot="1">
      <c r="A13" s="688"/>
      <c r="B13" s="689"/>
      <c r="C13" s="689"/>
      <c r="D13" s="689"/>
      <c r="E13" s="689"/>
      <c r="F13" s="689"/>
      <c r="G13" s="689"/>
      <c r="H13" s="689"/>
      <c r="I13" s="689"/>
      <c r="J13" s="690"/>
    </row>
    <row r="14" spans="1:10">
      <c r="A14" s="521" t="s">
        <v>41</v>
      </c>
      <c r="B14" s="522"/>
      <c r="C14" s="522"/>
      <c r="D14" s="522"/>
      <c r="E14" s="522"/>
      <c r="F14" s="522"/>
      <c r="G14" s="522"/>
      <c r="H14" s="522"/>
      <c r="I14" s="522"/>
      <c r="J14" s="523"/>
    </row>
    <row r="15" spans="1:10">
      <c r="A15" s="463" t="s">
        <v>429</v>
      </c>
      <c r="B15" s="464"/>
      <c r="C15" s="464"/>
      <c r="D15" s="464"/>
      <c r="E15" s="464"/>
      <c r="F15" s="464"/>
      <c r="G15" s="464"/>
      <c r="H15" s="464"/>
      <c r="I15" s="464"/>
      <c r="J15" s="465"/>
    </row>
    <row r="16" spans="1:10">
      <c r="A16" s="463" t="s">
        <v>259</v>
      </c>
      <c r="B16" s="464"/>
      <c r="C16" s="464"/>
      <c r="D16" s="464"/>
      <c r="E16" s="464"/>
      <c r="F16" s="464"/>
      <c r="G16" s="464"/>
      <c r="H16" s="464"/>
      <c r="I16" s="464"/>
      <c r="J16" s="465"/>
    </row>
    <row r="17" spans="1:10" ht="15.75" customHeight="1" thickBot="1">
      <c r="A17" s="665"/>
      <c r="B17" s="666"/>
      <c r="C17" s="666"/>
      <c r="D17" s="666"/>
      <c r="E17" s="666"/>
      <c r="F17" s="666"/>
      <c r="G17" s="666"/>
      <c r="H17" s="666"/>
      <c r="I17" s="666"/>
      <c r="J17" s="667"/>
    </row>
    <row r="18" spans="1:10" ht="15.75" thickBot="1">
      <c r="A18" s="694"/>
      <c r="B18" s="695"/>
      <c r="C18" s="695"/>
      <c r="D18" s="695"/>
      <c r="E18" s="695"/>
      <c r="F18" s="695"/>
      <c r="G18" s="695"/>
      <c r="H18" s="695"/>
      <c r="I18" s="695"/>
      <c r="J18" s="696"/>
    </row>
    <row r="19" spans="1:10" ht="15.75" thickBot="1">
      <c r="A19" s="545" t="s">
        <v>44</v>
      </c>
      <c r="B19" s="546"/>
      <c r="C19" s="546"/>
      <c r="D19" s="546"/>
      <c r="E19" s="546"/>
      <c r="F19" s="546"/>
      <c r="G19" s="546"/>
      <c r="H19" s="546"/>
      <c r="I19" s="546"/>
      <c r="J19" s="623"/>
    </row>
    <row r="20" spans="1:10">
      <c r="A20" s="136"/>
      <c r="B20" s="137">
        <v>2004</v>
      </c>
      <c r="C20" s="137">
        <v>2005</v>
      </c>
      <c r="D20" s="137">
        <v>2006</v>
      </c>
      <c r="E20" s="137">
        <v>2007</v>
      </c>
      <c r="F20" s="137">
        <v>2008</v>
      </c>
      <c r="G20" s="137">
        <v>2009</v>
      </c>
      <c r="H20" s="137">
        <v>2010</v>
      </c>
      <c r="I20" s="137"/>
      <c r="J20" s="145"/>
    </row>
    <row r="21" spans="1:10">
      <c r="A21" s="361" t="s">
        <v>283</v>
      </c>
      <c r="B21" s="128"/>
      <c r="C21" s="128"/>
      <c r="D21" s="128"/>
      <c r="E21" s="128"/>
      <c r="F21" s="128"/>
      <c r="G21" s="128"/>
      <c r="H21" s="128"/>
      <c r="I21" s="816" t="s">
        <v>284</v>
      </c>
      <c r="J21" s="817"/>
    </row>
    <row r="22" spans="1:10">
      <c r="A22" s="361" t="s">
        <v>285</v>
      </c>
      <c r="B22" s="128">
        <v>4407</v>
      </c>
      <c r="C22" s="128">
        <v>4502</v>
      </c>
      <c r="D22" s="128">
        <v>4600</v>
      </c>
      <c r="E22" s="128">
        <v>4693</v>
      </c>
      <c r="F22" s="128">
        <v>4744</v>
      </c>
      <c r="G22" s="128">
        <v>4870</v>
      </c>
      <c r="H22" s="128">
        <v>4963</v>
      </c>
      <c r="I22" s="165"/>
      <c r="J22" s="340"/>
    </row>
    <row r="23" spans="1:10" ht="15.75" thickBot="1">
      <c r="A23" s="362" t="s">
        <v>286</v>
      </c>
      <c r="B23" s="132">
        <f t="shared" ref="B23" si="0">B21/B22</f>
        <v>0</v>
      </c>
      <c r="C23" s="132"/>
      <c r="D23" s="132"/>
      <c r="E23" s="132"/>
      <c r="F23" s="132"/>
      <c r="G23" s="132"/>
      <c r="H23" s="132"/>
      <c r="I23" s="363"/>
      <c r="J23" s="364"/>
    </row>
    <row r="24" spans="1:10">
      <c r="A24" s="733"/>
      <c r="B24" s="734"/>
      <c r="C24" s="734"/>
      <c r="D24" s="734"/>
      <c r="E24" s="734"/>
      <c r="F24" s="734"/>
      <c r="G24" s="734"/>
      <c r="H24" s="734"/>
      <c r="I24" s="734"/>
      <c r="J24" s="735"/>
    </row>
    <row r="25" spans="1:10">
      <c r="A25" s="736"/>
      <c r="B25" s="737"/>
      <c r="C25" s="737"/>
      <c r="D25" s="737"/>
      <c r="E25" s="737"/>
      <c r="F25" s="737"/>
      <c r="G25" s="737"/>
      <c r="H25" s="737"/>
      <c r="I25" s="737"/>
      <c r="J25" s="738"/>
    </row>
    <row r="26" spans="1:10">
      <c r="A26" s="736"/>
      <c r="B26" s="737"/>
      <c r="C26" s="737"/>
      <c r="D26" s="737"/>
      <c r="E26" s="737"/>
      <c r="F26" s="737"/>
      <c r="G26" s="737"/>
      <c r="H26" s="737"/>
      <c r="I26" s="737"/>
      <c r="J26" s="738"/>
    </row>
    <row r="27" spans="1:10">
      <c r="A27" s="736"/>
      <c r="B27" s="737"/>
      <c r="C27" s="737"/>
      <c r="D27" s="737"/>
      <c r="E27" s="737"/>
      <c r="F27" s="737"/>
      <c r="G27" s="737"/>
      <c r="H27" s="737"/>
      <c r="I27" s="737"/>
      <c r="J27" s="738"/>
    </row>
    <row r="28" spans="1:10">
      <c r="A28" s="736"/>
      <c r="B28" s="737"/>
      <c r="C28" s="737"/>
      <c r="D28" s="737"/>
      <c r="E28" s="737"/>
      <c r="F28" s="737"/>
      <c r="G28" s="737"/>
      <c r="H28" s="737"/>
      <c r="I28" s="737"/>
      <c r="J28" s="738"/>
    </row>
    <row r="29" spans="1:10">
      <c r="A29" s="736"/>
      <c r="B29" s="737"/>
      <c r="C29" s="737"/>
      <c r="D29" s="737"/>
      <c r="E29" s="737"/>
      <c r="F29" s="737"/>
      <c r="G29" s="737"/>
      <c r="H29" s="737"/>
      <c r="I29" s="737"/>
      <c r="J29" s="738"/>
    </row>
    <row r="30" spans="1:10">
      <c r="A30" s="736"/>
      <c r="B30" s="737"/>
      <c r="C30" s="737"/>
      <c r="D30" s="737"/>
      <c r="E30" s="737"/>
      <c r="F30" s="737"/>
      <c r="G30" s="737"/>
      <c r="H30" s="737"/>
      <c r="I30" s="737"/>
      <c r="J30" s="738"/>
    </row>
    <row r="31" spans="1:10">
      <c r="A31" s="736"/>
      <c r="B31" s="737"/>
      <c r="C31" s="737"/>
      <c r="D31" s="737"/>
      <c r="E31" s="737"/>
      <c r="F31" s="737"/>
      <c r="G31" s="737"/>
      <c r="H31" s="737"/>
      <c r="I31" s="737"/>
      <c r="J31" s="738"/>
    </row>
    <row r="32" spans="1:10">
      <c r="A32" s="736"/>
      <c r="B32" s="737"/>
      <c r="C32" s="737"/>
      <c r="D32" s="737"/>
      <c r="E32" s="737"/>
      <c r="F32" s="737"/>
      <c r="G32" s="737"/>
      <c r="H32" s="737"/>
      <c r="I32" s="737"/>
      <c r="J32" s="738"/>
    </row>
    <row r="33" spans="1:10">
      <c r="A33" s="736"/>
      <c r="B33" s="737"/>
      <c r="C33" s="737"/>
      <c r="D33" s="737"/>
      <c r="E33" s="737"/>
      <c r="F33" s="737"/>
      <c r="G33" s="737"/>
      <c r="H33" s="737"/>
      <c r="I33" s="737"/>
      <c r="J33" s="738"/>
    </row>
    <row r="34" spans="1:10">
      <c r="A34" s="736"/>
      <c r="B34" s="737"/>
      <c r="C34" s="737"/>
      <c r="D34" s="737"/>
      <c r="E34" s="737"/>
      <c r="F34" s="737"/>
      <c r="G34" s="737"/>
      <c r="H34" s="737"/>
      <c r="I34" s="737"/>
      <c r="J34" s="738"/>
    </row>
    <row r="35" spans="1:10">
      <c r="A35" s="736"/>
      <c r="B35" s="737"/>
      <c r="C35" s="737"/>
      <c r="D35" s="737"/>
      <c r="E35" s="737"/>
      <c r="F35" s="737"/>
      <c r="G35" s="737"/>
      <c r="H35" s="737"/>
      <c r="I35" s="737"/>
      <c r="J35" s="738"/>
    </row>
    <row r="36" spans="1:10">
      <c r="A36" s="736"/>
      <c r="B36" s="737"/>
      <c r="C36" s="737"/>
      <c r="D36" s="737"/>
      <c r="E36" s="737"/>
      <c r="F36" s="737"/>
      <c r="G36" s="737"/>
      <c r="H36" s="737"/>
      <c r="I36" s="737"/>
      <c r="J36" s="738"/>
    </row>
    <row r="37" spans="1:10">
      <c r="A37" s="736"/>
      <c r="B37" s="737"/>
      <c r="C37" s="737"/>
      <c r="D37" s="737"/>
      <c r="E37" s="737"/>
      <c r="F37" s="737"/>
      <c r="G37" s="737"/>
      <c r="H37" s="737"/>
      <c r="I37" s="737"/>
      <c r="J37" s="738"/>
    </row>
    <row r="38" spans="1:10">
      <c r="A38" s="736"/>
      <c r="B38" s="737"/>
      <c r="C38" s="737"/>
      <c r="D38" s="737"/>
      <c r="E38" s="737"/>
      <c r="F38" s="737"/>
      <c r="G38" s="737"/>
      <c r="H38" s="737"/>
      <c r="I38" s="737"/>
      <c r="J38" s="738"/>
    </row>
    <row r="39" spans="1:10">
      <c r="A39" s="736"/>
      <c r="B39" s="737"/>
      <c r="C39" s="737"/>
      <c r="D39" s="737"/>
      <c r="E39" s="737"/>
      <c r="F39" s="737"/>
      <c r="G39" s="737"/>
      <c r="H39" s="737"/>
      <c r="I39" s="737"/>
      <c r="J39" s="738"/>
    </row>
    <row r="40" spans="1:10">
      <c r="A40" s="736"/>
      <c r="B40" s="737"/>
      <c r="C40" s="737"/>
      <c r="D40" s="737"/>
      <c r="E40" s="737"/>
      <c r="F40" s="737"/>
      <c r="G40" s="737"/>
      <c r="H40" s="737"/>
      <c r="I40" s="737"/>
      <c r="J40" s="738"/>
    </row>
    <row r="41" spans="1:10" ht="15.75" thickBot="1">
      <c r="A41" s="736"/>
      <c r="B41" s="737"/>
      <c r="C41" s="737"/>
      <c r="D41" s="737"/>
      <c r="E41" s="737"/>
      <c r="F41" s="737"/>
      <c r="G41" s="737"/>
      <c r="H41" s="737"/>
      <c r="I41" s="737"/>
      <c r="J41" s="738"/>
    </row>
    <row r="42" spans="1:10">
      <c r="A42" s="448" t="s">
        <v>477</v>
      </c>
      <c r="B42" s="653"/>
      <c r="C42" s="653"/>
      <c r="D42" s="653"/>
      <c r="E42" s="653"/>
      <c r="F42" s="653"/>
      <c r="G42" s="653"/>
      <c r="H42" s="653"/>
      <c r="I42" s="653"/>
      <c r="J42" s="654"/>
    </row>
    <row r="43" spans="1:10">
      <c r="A43" s="527"/>
      <c r="B43" s="655"/>
      <c r="C43" s="655"/>
      <c r="D43" s="655"/>
      <c r="E43" s="655"/>
      <c r="F43" s="655"/>
      <c r="G43" s="655"/>
      <c r="H43" s="655"/>
      <c r="I43" s="655"/>
      <c r="J43" s="656"/>
    </row>
    <row r="44" spans="1:10">
      <c r="A44" s="527"/>
      <c r="B44" s="655"/>
      <c r="C44" s="655"/>
      <c r="D44" s="655"/>
      <c r="E44" s="655"/>
      <c r="F44" s="655"/>
      <c r="G44" s="655"/>
      <c r="H44" s="655"/>
      <c r="I44" s="655"/>
      <c r="J44" s="656"/>
    </row>
    <row r="45" spans="1:10">
      <c r="A45" s="527"/>
      <c r="B45" s="655"/>
      <c r="C45" s="655"/>
      <c r="D45" s="655"/>
      <c r="E45" s="655"/>
      <c r="F45" s="655"/>
      <c r="G45" s="655"/>
      <c r="H45" s="655"/>
      <c r="I45" s="655"/>
      <c r="J45" s="656"/>
    </row>
    <row r="46" spans="1:10" ht="15.75" thickBot="1">
      <c r="A46" s="682"/>
      <c r="B46" s="683"/>
      <c r="C46" s="683"/>
      <c r="D46" s="683"/>
      <c r="E46" s="683"/>
      <c r="F46" s="683"/>
      <c r="G46" s="683"/>
      <c r="H46" s="683"/>
      <c r="I46" s="683"/>
      <c r="J46" s="684"/>
    </row>
    <row r="47" spans="1:10">
      <c r="A47" s="448" t="s">
        <v>476</v>
      </c>
      <c r="B47" s="653"/>
      <c r="C47" s="653"/>
      <c r="D47" s="653"/>
      <c r="E47" s="653"/>
      <c r="F47" s="653"/>
      <c r="G47" s="653"/>
      <c r="H47" s="653"/>
      <c r="I47" s="653"/>
      <c r="J47" s="654"/>
    </row>
    <row r="48" spans="1:10">
      <c r="A48" s="527"/>
      <c r="B48" s="655"/>
      <c r="C48" s="655"/>
      <c r="D48" s="655"/>
      <c r="E48" s="655"/>
      <c r="F48" s="655"/>
      <c r="G48" s="655"/>
      <c r="H48" s="655"/>
      <c r="I48" s="655"/>
      <c r="J48" s="656"/>
    </row>
    <row r="49" spans="1:10">
      <c r="A49" s="527"/>
      <c r="B49" s="655"/>
      <c r="C49" s="655"/>
      <c r="D49" s="655"/>
      <c r="E49" s="655"/>
      <c r="F49" s="655"/>
      <c r="G49" s="655"/>
      <c r="H49" s="655"/>
      <c r="I49" s="655"/>
      <c r="J49" s="656"/>
    </row>
    <row r="50" spans="1:10">
      <c r="A50" s="527"/>
      <c r="B50" s="655"/>
      <c r="C50" s="655"/>
      <c r="D50" s="655"/>
      <c r="E50" s="655"/>
      <c r="F50" s="655"/>
      <c r="G50" s="655"/>
      <c r="H50" s="655"/>
      <c r="I50" s="655"/>
      <c r="J50" s="656"/>
    </row>
    <row r="51" spans="1:10">
      <c r="A51" s="527"/>
      <c r="B51" s="655"/>
      <c r="C51" s="655"/>
      <c r="D51" s="655"/>
      <c r="E51" s="655"/>
      <c r="F51" s="655"/>
      <c r="G51" s="655"/>
      <c r="H51" s="655"/>
      <c r="I51" s="655"/>
      <c r="J51" s="656"/>
    </row>
    <row r="52" spans="1:10" ht="15.75" thickBot="1">
      <c r="A52" s="682"/>
      <c r="B52" s="683"/>
      <c r="C52" s="683"/>
      <c r="D52" s="683"/>
      <c r="E52" s="683"/>
      <c r="F52" s="683"/>
      <c r="G52" s="683"/>
      <c r="H52" s="683"/>
      <c r="I52" s="683"/>
      <c r="J52" s="684"/>
    </row>
  </sheetData>
  <sheetProtection sheet="1" formatCells="0" formatColumns="0" formatRows="0" insertColumns="0" insertRows="0" insertHyperlinks="0" deleteColumns="0" deleteRows="0" sort="0" autoFilter="0" pivotTables="0"/>
  <mergeCells count="22">
    <mergeCell ref="A1:J1"/>
    <mergeCell ref="A14:J14"/>
    <mergeCell ref="A2:J2"/>
    <mergeCell ref="A3:J3"/>
    <mergeCell ref="A4:J4"/>
    <mergeCell ref="A5:J5"/>
    <mergeCell ref="A6:J6"/>
    <mergeCell ref="A7:J7"/>
    <mergeCell ref="A8:J8"/>
    <mergeCell ref="A11:J11"/>
    <mergeCell ref="A12:J12"/>
    <mergeCell ref="A13:J13"/>
    <mergeCell ref="A9:J9"/>
    <mergeCell ref="A15:J15"/>
    <mergeCell ref="A47:J52"/>
    <mergeCell ref="A16:J16"/>
    <mergeCell ref="A17:J17"/>
    <mergeCell ref="A18:J18"/>
    <mergeCell ref="A19:J19"/>
    <mergeCell ref="A24:J41"/>
    <mergeCell ref="A42:J46"/>
    <mergeCell ref="I21:J2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J53"/>
  <sheetViews>
    <sheetView workbookViewId="0">
      <selection activeCell="A15" sqref="A15:J15"/>
    </sheetView>
  </sheetViews>
  <sheetFormatPr baseColWidth="10" defaultRowHeight="15"/>
  <cols>
    <col min="1" max="1" width="20.7109375" customWidth="1"/>
    <col min="2" max="2" width="18.140625" customWidth="1"/>
    <col min="3" max="3" width="18.7109375" customWidth="1"/>
    <col min="4" max="4" width="19.85546875" customWidth="1"/>
  </cols>
  <sheetData>
    <row r="1" spans="1:10">
      <c r="A1" s="482" t="s">
        <v>287</v>
      </c>
      <c r="B1" s="483"/>
      <c r="C1" s="483"/>
      <c r="D1" s="483"/>
      <c r="E1" s="483"/>
      <c r="F1" s="483"/>
      <c r="G1" s="483"/>
      <c r="H1" s="483"/>
      <c r="I1" s="483"/>
      <c r="J1" s="484"/>
    </row>
    <row r="2" spans="1:10" ht="15.75" thickBot="1">
      <c r="A2" s="742"/>
      <c r="B2" s="743"/>
      <c r="C2" s="743"/>
      <c r="D2" s="743"/>
      <c r="E2" s="743"/>
      <c r="F2" s="743"/>
      <c r="G2" s="743"/>
      <c r="H2" s="743"/>
      <c r="I2" s="743"/>
      <c r="J2" s="744"/>
    </row>
    <row r="3" spans="1:10" ht="15.75" thickBot="1">
      <c r="A3" s="491" t="s">
        <v>144</v>
      </c>
      <c r="B3" s="492"/>
      <c r="C3" s="492"/>
      <c r="D3" s="492"/>
      <c r="E3" s="492"/>
      <c r="F3" s="492"/>
      <c r="G3" s="492"/>
      <c r="H3" s="492"/>
      <c r="I3" s="492"/>
      <c r="J3" s="493"/>
    </row>
    <row r="4" spans="1:10" ht="15.75" thickBot="1">
      <c r="A4" s="685"/>
      <c r="B4" s="686"/>
      <c r="C4" s="686"/>
      <c r="D4" s="686"/>
      <c r="E4" s="686"/>
      <c r="F4" s="686"/>
      <c r="G4" s="686"/>
      <c r="H4" s="686"/>
      <c r="I4" s="686"/>
      <c r="J4" s="687"/>
    </row>
    <row r="5" spans="1:10" ht="33.75" customHeight="1" thickBot="1">
      <c r="A5" s="572" t="s">
        <v>288</v>
      </c>
      <c r="B5" s="573"/>
      <c r="C5" s="573"/>
      <c r="D5" s="573"/>
      <c r="E5" s="573"/>
      <c r="F5" s="573"/>
      <c r="G5" s="573"/>
      <c r="H5" s="573"/>
      <c r="I5" s="573"/>
      <c r="J5" s="574"/>
    </row>
    <row r="6" spans="1:10" ht="15.75" thickBot="1">
      <c r="A6" s="718"/>
      <c r="B6" s="719"/>
      <c r="C6" s="719"/>
      <c r="D6" s="719"/>
      <c r="E6" s="719"/>
      <c r="F6" s="719"/>
      <c r="G6" s="719"/>
      <c r="H6" s="719"/>
      <c r="I6" s="719"/>
      <c r="J6" s="720"/>
    </row>
    <row r="7" spans="1:10" ht="18.75" customHeight="1">
      <c r="A7" s="521" t="s">
        <v>38</v>
      </c>
      <c r="B7" s="522"/>
      <c r="C7" s="522"/>
      <c r="D7" s="522"/>
      <c r="E7" s="522"/>
      <c r="F7" s="522"/>
      <c r="G7" s="522"/>
      <c r="H7" s="522"/>
      <c r="I7" s="522"/>
      <c r="J7" s="523"/>
    </row>
    <row r="8" spans="1:10" ht="114" customHeight="1" thickBot="1">
      <c r="A8" s="509" t="s">
        <v>430</v>
      </c>
      <c r="B8" s="510"/>
      <c r="C8" s="510"/>
      <c r="D8" s="510"/>
      <c r="E8" s="510"/>
      <c r="F8" s="510"/>
      <c r="G8" s="510"/>
      <c r="H8" s="510"/>
      <c r="I8" s="510"/>
      <c r="J8" s="511"/>
    </row>
    <row r="9" spans="1:10" ht="15.75" thickBot="1">
      <c r="A9" s="688"/>
      <c r="B9" s="689"/>
      <c r="C9" s="689"/>
      <c r="D9" s="689"/>
      <c r="E9" s="689"/>
      <c r="F9" s="689"/>
      <c r="G9" s="689"/>
      <c r="H9" s="689"/>
      <c r="I9" s="689"/>
      <c r="J9" s="690"/>
    </row>
    <row r="10" spans="1:10" ht="15.75" thickBot="1">
      <c r="A10" s="545" t="s">
        <v>289</v>
      </c>
      <c r="B10" s="546"/>
      <c r="C10" s="546"/>
      <c r="D10" s="546"/>
      <c r="E10" s="546"/>
      <c r="F10" s="546"/>
      <c r="G10" s="546"/>
      <c r="H10" s="546"/>
      <c r="I10" s="546"/>
      <c r="J10" s="623"/>
    </row>
    <row r="11" spans="1:10" ht="15.75" thickBot="1">
      <c r="A11" s="688"/>
      <c r="B11" s="689"/>
      <c r="C11" s="689"/>
      <c r="D11" s="689"/>
      <c r="E11" s="689"/>
      <c r="F11" s="689"/>
      <c r="G11" s="689"/>
      <c r="H11" s="689"/>
      <c r="I11" s="689"/>
      <c r="J11" s="690"/>
    </row>
    <row r="12" spans="1:10">
      <c r="A12" s="365" t="s">
        <v>41</v>
      </c>
      <c r="B12" s="366"/>
      <c r="C12" s="366"/>
      <c r="D12" s="366"/>
      <c r="E12" s="366"/>
      <c r="F12" s="366"/>
      <c r="G12" s="366"/>
      <c r="H12" s="366"/>
      <c r="I12" s="366"/>
      <c r="J12" s="367"/>
    </row>
    <row r="13" spans="1:10">
      <c r="A13" s="463" t="s">
        <v>429</v>
      </c>
      <c r="B13" s="464"/>
      <c r="C13" s="464"/>
      <c r="D13" s="464"/>
      <c r="E13" s="464"/>
      <c r="F13" s="464"/>
      <c r="G13" s="464"/>
      <c r="H13" s="464"/>
      <c r="I13" s="464"/>
      <c r="J13" s="465"/>
    </row>
    <row r="14" spans="1:10" ht="18" customHeight="1" thickBot="1">
      <c r="A14" s="463"/>
      <c r="B14" s="464"/>
      <c r="C14" s="464"/>
      <c r="D14" s="464"/>
      <c r="E14" s="464"/>
      <c r="F14" s="464"/>
      <c r="G14" s="464"/>
      <c r="H14" s="464"/>
      <c r="I14" s="464"/>
      <c r="J14" s="465"/>
    </row>
    <row r="15" spans="1:10" ht="15.75" thickBot="1">
      <c r="A15" s="545" t="s">
        <v>44</v>
      </c>
      <c r="B15" s="546"/>
      <c r="C15" s="546"/>
      <c r="D15" s="546"/>
      <c r="E15" s="546"/>
      <c r="F15" s="546"/>
      <c r="G15" s="546"/>
      <c r="H15" s="546"/>
      <c r="I15" s="546"/>
      <c r="J15" s="623"/>
    </row>
    <row r="16" spans="1:10">
      <c r="A16" s="123"/>
      <c r="B16" s="124">
        <v>2002</v>
      </c>
      <c r="C16" s="124">
        <v>2003</v>
      </c>
      <c r="D16" s="124">
        <v>2004</v>
      </c>
      <c r="E16" s="124">
        <v>2005</v>
      </c>
      <c r="F16" s="124">
        <v>2006</v>
      </c>
      <c r="G16" s="124">
        <v>2007</v>
      </c>
      <c r="H16" s="124">
        <v>2008</v>
      </c>
      <c r="I16" s="125">
        <v>2009</v>
      </c>
      <c r="J16" s="125">
        <v>2010</v>
      </c>
    </row>
    <row r="17" spans="1:10">
      <c r="A17" s="368" t="s">
        <v>290</v>
      </c>
      <c r="B17" s="369">
        <v>0</v>
      </c>
      <c r="C17" s="369">
        <v>0</v>
      </c>
      <c r="D17" s="369">
        <v>0</v>
      </c>
      <c r="E17" s="369">
        <v>0</v>
      </c>
      <c r="F17" s="369">
        <v>0</v>
      </c>
      <c r="G17" s="369">
        <v>0</v>
      </c>
      <c r="H17" s="369">
        <v>0</v>
      </c>
      <c r="I17" s="369">
        <v>0</v>
      </c>
      <c r="J17" s="369">
        <v>0</v>
      </c>
    </row>
    <row r="18" spans="1:10" ht="15.75" thickBot="1">
      <c r="A18" s="370" t="s">
        <v>291</v>
      </c>
      <c r="B18" s="371"/>
      <c r="C18" s="371"/>
      <c r="D18" s="371"/>
      <c r="E18" s="371"/>
      <c r="F18" s="371"/>
      <c r="G18" s="371"/>
      <c r="H18" s="371"/>
      <c r="I18" s="371"/>
      <c r="J18" s="371"/>
    </row>
    <row r="19" spans="1:10" ht="15.75" thickBot="1">
      <c r="A19" s="372" t="s">
        <v>292</v>
      </c>
      <c r="B19" s="373"/>
      <c r="C19" s="373"/>
      <c r="D19" s="373"/>
      <c r="E19" s="373"/>
      <c r="F19" s="373"/>
      <c r="G19" s="373"/>
      <c r="H19" s="373"/>
      <c r="I19" s="373"/>
      <c r="J19" s="374" t="e">
        <f t="shared" ref="J19" si="0">J17/J18*100</f>
        <v>#DIV/0!</v>
      </c>
    </row>
    <row r="20" spans="1:10">
      <c r="A20" s="733"/>
      <c r="B20" s="734"/>
      <c r="C20" s="734"/>
      <c r="D20" s="734"/>
      <c r="E20" s="734"/>
      <c r="F20" s="734"/>
      <c r="G20" s="734"/>
      <c r="H20" s="734"/>
      <c r="I20" s="734"/>
      <c r="J20" s="735"/>
    </row>
    <row r="21" spans="1:10">
      <c r="A21" s="736"/>
      <c r="B21" s="737"/>
      <c r="C21" s="737"/>
      <c r="D21" s="737"/>
      <c r="E21" s="737"/>
      <c r="F21" s="737"/>
      <c r="G21" s="737"/>
      <c r="H21" s="737"/>
      <c r="I21" s="737"/>
      <c r="J21" s="738"/>
    </row>
    <row r="22" spans="1:10">
      <c r="A22" s="736"/>
      <c r="B22" s="737"/>
      <c r="C22" s="737"/>
      <c r="D22" s="737"/>
      <c r="E22" s="737"/>
      <c r="F22" s="737"/>
      <c r="G22" s="737"/>
      <c r="H22" s="737"/>
      <c r="I22" s="737"/>
      <c r="J22" s="738"/>
    </row>
    <row r="23" spans="1:10">
      <c r="A23" s="736"/>
      <c r="B23" s="737"/>
      <c r="C23" s="737"/>
      <c r="D23" s="737"/>
      <c r="E23" s="737"/>
      <c r="F23" s="737"/>
      <c r="G23" s="737"/>
      <c r="H23" s="737"/>
      <c r="I23" s="737"/>
      <c r="J23" s="738"/>
    </row>
    <row r="24" spans="1:10">
      <c r="A24" s="736"/>
      <c r="B24" s="737"/>
      <c r="C24" s="737"/>
      <c r="D24" s="737"/>
      <c r="E24" s="737"/>
      <c r="F24" s="737"/>
      <c r="G24" s="737"/>
      <c r="H24" s="737"/>
      <c r="I24" s="737"/>
      <c r="J24" s="738"/>
    </row>
    <row r="25" spans="1:10">
      <c r="A25" s="736"/>
      <c r="B25" s="737"/>
      <c r="C25" s="737"/>
      <c r="D25" s="737"/>
      <c r="E25" s="737"/>
      <c r="F25" s="737"/>
      <c r="G25" s="737"/>
      <c r="H25" s="737"/>
      <c r="I25" s="737"/>
      <c r="J25" s="738"/>
    </row>
    <row r="26" spans="1:10">
      <c r="A26" s="736"/>
      <c r="B26" s="737"/>
      <c r="C26" s="737"/>
      <c r="D26" s="737"/>
      <c r="E26" s="737"/>
      <c r="F26" s="737"/>
      <c r="G26" s="737"/>
      <c r="H26" s="737"/>
      <c r="I26" s="737"/>
      <c r="J26" s="738"/>
    </row>
    <row r="27" spans="1:10">
      <c r="A27" s="736"/>
      <c r="B27" s="737"/>
      <c r="C27" s="737"/>
      <c r="D27" s="737"/>
      <c r="E27" s="737"/>
      <c r="F27" s="737"/>
      <c r="G27" s="737"/>
      <c r="H27" s="737"/>
      <c r="I27" s="737"/>
      <c r="J27" s="738"/>
    </row>
    <row r="28" spans="1:10">
      <c r="A28" s="736"/>
      <c r="B28" s="737"/>
      <c r="C28" s="737"/>
      <c r="D28" s="737"/>
      <c r="E28" s="737"/>
      <c r="F28" s="737"/>
      <c r="G28" s="737"/>
      <c r="H28" s="737"/>
      <c r="I28" s="737"/>
      <c r="J28" s="738"/>
    </row>
    <row r="29" spans="1:10">
      <c r="A29" s="736"/>
      <c r="B29" s="737"/>
      <c r="C29" s="737"/>
      <c r="D29" s="737"/>
      <c r="E29" s="737"/>
      <c r="F29" s="737"/>
      <c r="G29" s="737"/>
      <c r="H29" s="737"/>
      <c r="I29" s="737"/>
      <c r="J29" s="738"/>
    </row>
    <row r="30" spans="1:10">
      <c r="A30" s="736"/>
      <c r="B30" s="737"/>
      <c r="C30" s="737"/>
      <c r="D30" s="737"/>
      <c r="E30" s="737"/>
      <c r="F30" s="737"/>
      <c r="G30" s="737"/>
      <c r="H30" s="737"/>
      <c r="I30" s="737"/>
      <c r="J30" s="738"/>
    </row>
    <row r="31" spans="1:10">
      <c r="A31" s="736"/>
      <c r="B31" s="737"/>
      <c r="C31" s="737"/>
      <c r="D31" s="737"/>
      <c r="E31" s="737"/>
      <c r="F31" s="737"/>
      <c r="G31" s="737"/>
      <c r="H31" s="737"/>
      <c r="I31" s="737"/>
      <c r="J31" s="738"/>
    </row>
    <row r="32" spans="1:10">
      <c r="A32" s="736"/>
      <c r="B32" s="737"/>
      <c r="C32" s="737"/>
      <c r="D32" s="737"/>
      <c r="E32" s="737"/>
      <c r="F32" s="737"/>
      <c r="G32" s="737"/>
      <c r="H32" s="737"/>
      <c r="I32" s="737"/>
      <c r="J32" s="738"/>
    </row>
    <row r="33" spans="1:10">
      <c r="A33" s="736"/>
      <c r="B33" s="737"/>
      <c r="C33" s="737"/>
      <c r="D33" s="737"/>
      <c r="E33" s="737"/>
      <c r="F33" s="737"/>
      <c r="G33" s="737"/>
      <c r="H33" s="737"/>
      <c r="I33" s="737"/>
      <c r="J33" s="738"/>
    </row>
    <row r="34" spans="1:10">
      <c r="A34" s="736"/>
      <c r="B34" s="737"/>
      <c r="C34" s="737"/>
      <c r="D34" s="737"/>
      <c r="E34" s="737"/>
      <c r="F34" s="737"/>
      <c r="G34" s="737"/>
      <c r="H34" s="737"/>
      <c r="I34" s="737"/>
      <c r="J34" s="738"/>
    </row>
    <row r="35" spans="1:10">
      <c r="A35" s="736"/>
      <c r="B35" s="737"/>
      <c r="C35" s="737"/>
      <c r="D35" s="737"/>
      <c r="E35" s="737"/>
      <c r="F35" s="737"/>
      <c r="G35" s="737"/>
      <c r="H35" s="737"/>
      <c r="I35" s="737"/>
      <c r="J35" s="738"/>
    </row>
    <row r="36" spans="1:10">
      <c r="A36" s="736"/>
      <c r="B36" s="737"/>
      <c r="C36" s="737"/>
      <c r="D36" s="737"/>
      <c r="E36" s="737"/>
      <c r="F36" s="737"/>
      <c r="G36" s="737"/>
      <c r="H36" s="737"/>
      <c r="I36" s="737"/>
      <c r="J36" s="738"/>
    </row>
    <row r="37" spans="1:10">
      <c r="A37" s="736"/>
      <c r="B37" s="737"/>
      <c r="C37" s="737"/>
      <c r="D37" s="737"/>
      <c r="E37" s="737"/>
      <c r="F37" s="737"/>
      <c r="G37" s="737"/>
      <c r="H37" s="737"/>
      <c r="I37" s="737"/>
      <c r="J37" s="738"/>
    </row>
    <row r="38" spans="1:10">
      <c r="A38" s="736"/>
      <c r="B38" s="737"/>
      <c r="C38" s="737"/>
      <c r="D38" s="737"/>
      <c r="E38" s="737"/>
      <c r="F38" s="737"/>
      <c r="G38" s="737"/>
      <c r="H38" s="737"/>
      <c r="I38" s="737"/>
      <c r="J38" s="738"/>
    </row>
    <row r="39" spans="1:10">
      <c r="A39" s="736"/>
      <c r="B39" s="737"/>
      <c r="C39" s="737"/>
      <c r="D39" s="737"/>
      <c r="E39" s="737"/>
      <c r="F39" s="737"/>
      <c r="G39" s="737"/>
      <c r="H39" s="737"/>
      <c r="I39" s="737"/>
      <c r="J39" s="738"/>
    </row>
    <row r="40" spans="1:10">
      <c r="A40" s="736"/>
      <c r="B40" s="737"/>
      <c r="C40" s="737"/>
      <c r="D40" s="737"/>
      <c r="E40" s="737"/>
      <c r="F40" s="737"/>
      <c r="G40" s="737"/>
      <c r="H40" s="737"/>
      <c r="I40" s="737"/>
      <c r="J40" s="738"/>
    </row>
    <row r="41" spans="1:10">
      <c r="A41" s="736"/>
      <c r="B41" s="737"/>
      <c r="C41" s="737"/>
      <c r="D41" s="737"/>
      <c r="E41" s="737"/>
      <c r="F41" s="737"/>
      <c r="G41" s="737"/>
      <c r="H41" s="737"/>
      <c r="I41" s="737"/>
      <c r="J41" s="738"/>
    </row>
    <row r="42" spans="1:10" ht="15.75" thickBot="1">
      <c r="A42" s="739"/>
      <c r="B42" s="740"/>
      <c r="C42" s="740"/>
      <c r="D42" s="740"/>
      <c r="E42" s="740"/>
      <c r="F42" s="740"/>
      <c r="G42" s="740"/>
      <c r="H42" s="740"/>
      <c r="I42" s="740"/>
      <c r="J42" s="741"/>
    </row>
    <row r="43" spans="1:10">
      <c r="A43" s="448" t="s">
        <v>478</v>
      </c>
      <c r="B43" s="653"/>
      <c r="C43" s="653"/>
      <c r="D43" s="653"/>
      <c r="E43" s="653"/>
      <c r="F43" s="653"/>
      <c r="G43" s="653"/>
      <c r="H43" s="653"/>
      <c r="I43" s="653"/>
      <c r="J43" s="654"/>
    </row>
    <row r="44" spans="1:10">
      <c r="A44" s="527"/>
      <c r="B44" s="655"/>
      <c r="C44" s="655"/>
      <c r="D44" s="655"/>
      <c r="E44" s="655"/>
      <c r="F44" s="655"/>
      <c r="G44" s="655"/>
      <c r="H44" s="655"/>
      <c r="I44" s="655"/>
      <c r="J44" s="656"/>
    </row>
    <row r="45" spans="1:10">
      <c r="A45" s="527"/>
      <c r="B45" s="655"/>
      <c r="C45" s="655"/>
      <c r="D45" s="655"/>
      <c r="E45" s="655"/>
      <c r="F45" s="655"/>
      <c r="G45" s="655"/>
      <c r="H45" s="655"/>
      <c r="I45" s="655"/>
      <c r="J45" s="656"/>
    </row>
    <row r="46" spans="1:10">
      <c r="A46" s="527"/>
      <c r="B46" s="655"/>
      <c r="C46" s="655"/>
      <c r="D46" s="655"/>
      <c r="E46" s="655"/>
      <c r="F46" s="655"/>
      <c r="G46" s="655"/>
      <c r="H46" s="655"/>
      <c r="I46" s="655"/>
      <c r="J46" s="656"/>
    </row>
    <row r="47" spans="1:10" ht="15.75" thickBot="1">
      <c r="A47" s="682"/>
      <c r="B47" s="683"/>
      <c r="C47" s="683"/>
      <c r="D47" s="683"/>
      <c r="E47" s="683"/>
      <c r="F47" s="683"/>
      <c r="G47" s="683"/>
      <c r="H47" s="683"/>
      <c r="I47" s="683"/>
      <c r="J47" s="684"/>
    </row>
    <row r="48" spans="1:10">
      <c r="A48" s="448" t="s">
        <v>479</v>
      </c>
      <c r="B48" s="653"/>
      <c r="C48" s="653"/>
      <c r="D48" s="653"/>
      <c r="E48" s="653"/>
      <c r="F48" s="653"/>
      <c r="G48" s="653"/>
      <c r="H48" s="653"/>
      <c r="I48" s="653"/>
      <c r="J48" s="654"/>
    </row>
    <row r="49" spans="1:10">
      <c r="A49" s="527"/>
      <c r="B49" s="655"/>
      <c r="C49" s="655"/>
      <c r="D49" s="655"/>
      <c r="E49" s="655"/>
      <c r="F49" s="655"/>
      <c r="G49" s="655"/>
      <c r="H49" s="655"/>
      <c r="I49" s="655"/>
      <c r="J49" s="656"/>
    </row>
    <row r="50" spans="1:10">
      <c r="A50" s="527"/>
      <c r="B50" s="655"/>
      <c r="C50" s="655"/>
      <c r="D50" s="655"/>
      <c r="E50" s="655"/>
      <c r="F50" s="655"/>
      <c r="G50" s="655"/>
      <c r="H50" s="655"/>
      <c r="I50" s="655"/>
      <c r="J50" s="656"/>
    </row>
    <row r="51" spans="1:10">
      <c r="A51" s="527"/>
      <c r="B51" s="655"/>
      <c r="C51" s="655"/>
      <c r="D51" s="655"/>
      <c r="E51" s="655"/>
      <c r="F51" s="655"/>
      <c r="G51" s="655"/>
      <c r="H51" s="655"/>
      <c r="I51" s="655"/>
      <c r="J51" s="656"/>
    </row>
    <row r="52" spans="1:10">
      <c r="A52" s="527"/>
      <c r="B52" s="655"/>
      <c r="C52" s="655"/>
      <c r="D52" s="655"/>
      <c r="E52" s="655"/>
      <c r="F52" s="655"/>
      <c r="G52" s="655"/>
      <c r="H52" s="655"/>
      <c r="I52" s="655"/>
      <c r="J52" s="656"/>
    </row>
    <row r="53" spans="1:10" ht="15.75" thickBot="1">
      <c r="A53" s="682"/>
      <c r="B53" s="683"/>
      <c r="C53" s="683"/>
      <c r="D53" s="683"/>
      <c r="E53" s="683"/>
      <c r="F53" s="683"/>
      <c r="G53" s="683"/>
      <c r="H53" s="683"/>
      <c r="I53" s="683"/>
      <c r="J53" s="684"/>
    </row>
  </sheetData>
  <sheetProtection sheet="1" formatCells="0" formatColumns="0" formatRows="0" insertColumns="0" insertRows="0" insertHyperlinks="0" deleteColumns="0" deleteRows="0" sort="0" autoFilter="0" pivotTables="0"/>
  <mergeCells count="17">
    <mergeCell ref="A1:J1"/>
    <mergeCell ref="A7:J7"/>
    <mergeCell ref="A2:J2"/>
    <mergeCell ref="A3:J3"/>
    <mergeCell ref="A4:J4"/>
    <mergeCell ref="A5:J5"/>
    <mergeCell ref="A6:J6"/>
    <mergeCell ref="A15:J15"/>
    <mergeCell ref="A20:J42"/>
    <mergeCell ref="A43:J47"/>
    <mergeCell ref="A48:J53"/>
    <mergeCell ref="A8:J8"/>
    <mergeCell ref="A9:J9"/>
    <mergeCell ref="A10:J10"/>
    <mergeCell ref="A11:J11"/>
    <mergeCell ref="A14:J14"/>
    <mergeCell ref="A13:J1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J48"/>
  <sheetViews>
    <sheetView workbookViewId="0">
      <selection activeCell="A15" sqref="A15:J15"/>
    </sheetView>
  </sheetViews>
  <sheetFormatPr baseColWidth="10" defaultRowHeight="15"/>
  <cols>
    <col min="1" max="1" width="17.140625" customWidth="1"/>
    <col min="2" max="2" width="16.140625" customWidth="1"/>
    <col min="3" max="3" width="16.85546875" customWidth="1"/>
    <col min="4" max="4" width="14.5703125" customWidth="1"/>
  </cols>
  <sheetData>
    <row r="1" spans="1:10">
      <c r="A1" s="482" t="s">
        <v>293</v>
      </c>
      <c r="B1" s="483"/>
      <c r="C1" s="483"/>
      <c r="D1" s="483"/>
      <c r="E1" s="483"/>
      <c r="F1" s="483"/>
      <c r="G1" s="483"/>
      <c r="H1" s="483"/>
      <c r="I1" s="483"/>
      <c r="J1" s="484"/>
    </row>
    <row r="2" spans="1:10" ht="15.75" thickBot="1">
      <c r="A2" s="742"/>
      <c r="B2" s="743"/>
      <c r="C2" s="743"/>
      <c r="D2" s="743"/>
      <c r="E2" s="743"/>
      <c r="F2" s="743"/>
      <c r="G2" s="743"/>
      <c r="H2" s="743"/>
      <c r="I2" s="743"/>
      <c r="J2" s="744"/>
    </row>
    <row r="3" spans="1:10" ht="15.75" thickBot="1">
      <c r="A3" s="491" t="s">
        <v>144</v>
      </c>
      <c r="B3" s="492"/>
      <c r="C3" s="492"/>
      <c r="D3" s="492"/>
      <c r="E3" s="492"/>
      <c r="F3" s="492"/>
      <c r="G3" s="492"/>
      <c r="H3" s="492"/>
      <c r="I3" s="492"/>
      <c r="J3" s="493"/>
    </row>
    <row r="4" spans="1:10" ht="15.75" thickBot="1">
      <c r="A4" s="685"/>
      <c r="B4" s="686"/>
      <c r="C4" s="686"/>
      <c r="D4" s="686"/>
      <c r="E4" s="686"/>
      <c r="F4" s="686"/>
      <c r="G4" s="686"/>
      <c r="H4" s="686"/>
      <c r="I4" s="686"/>
      <c r="J4" s="687"/>
    </row>
    <row r="5" spans="1:10" ht="15.75" thickBot="1">
      <c r="A5" s="572" t="s">
        <v>294</v>
      </c>
      <c r="B5" s="573"/>
      <c r="C5" s="573"/>
      <c r="D5" s="573"/>
      <c r="E5" s="573"/>
      <c r="F5" s="573"/>
      <c r="G5" s="573"/>
      <c r="H5" s="573"/>
      <c r="I5" s="573"/>
      <c r="J5" s="574"/>
    </row>
    <row r="6" spans="1:10" ht="15.75" thickBot="1">
      <c r="A6" s="718"/>
      <c r="B6" s="719"/>
      <c r="C6" s="719"/>
      <c r="D6" s="719"/>
      <c r="E6" s="719"/>
      <c r="F6" s="719"/>
      <c r="G6" s="719"/>
      <c r="H6" s="719"/>
      <c r="I6" s="719"/>
      <c r="J6" s="720"/>
    </row>
    <row r="7" spans="1:10">
      <c r="A7" s="521" t="s">
        <v>38</v>
      </c>
      <c r="B7" s="522"/>
      <c r="C7" s="522"/>
      <c r="D7" s="522"/>
      <c r="E7" s="522"/>
      <c r="F7" s="522"/>
      <c r="G7" s="522"/>
      <c r="H7" s="522"/>
      <c r="I7" s="522"/>
      <c r="J7" s="523"/>
    </row>
    <row r="8" spans="1:10" ht="106.5" customHeight="1" thickBot="1">
      <c r="A8" s="509" t="s">
        <v>421</v>
      </c>
      <c r="B8" s="510"/>
      <c r="C8" s="510"/>
      <c r="D8" s="510"/>
      <c r="E8" s="510"/>
      <c r="F8" s="510"/>
      <c r="G8" s="510"/>
      <c r="H8" s="510"/>
      <c r="I8" s="510"/>
      <c r="J8" s="511"/>
    </row>
    <row r="9" spans="1:10" ht="15.75" thickBot="1">
      <c r="A9" s="688"/>
      <c r="B9" s="689"/>
      <c r="C9" s="689"/>
      <c r="D9" s="689"/>
      <c r="E9" s="689"/>
      <c r="F9" s="689"/>
      <c r="G9" s="689"/>
      <c r="H9" s="689"/>
      <c r="I9" s="689"/>
      <c r="J9" s="690"/>
    </row>
    <row r="10" spans="1:10" ht="15.75" thickBot="1">
      <c r="A10" s="545" t="s">
        <v>240</v>
      </c>
      <c r="B10" s="546"/>
      <c r="C10" s="546"/>
      <c r="D10" s="546"/>
      <c r="E10" s="546"/>
      <c r="F10" s="546"/>
      <c r="G10" s="546"/>
      <c r="H10" s="546"/>
      <c r="I10" s="546"/>
      <c r="J10" s="623"/>
    </row>
    <row r="11" spans="1:10" ht="15.75" thickBot="1">
      <c r="A11" s="688"/>
      <c r="B11" s="689"/>
      <c r="C11" s="689"/>
      <c r="D11" s="689"/>
      <c r="E11" s="689"/>
      <c r="F11" s="689"/>
      <c r="G11" s="689"/>
      <c r="H11" s="689"/>
      <c r="I11" s="689"/>
      <c r="J11" s="690"/>
    </row>
    <row r="12" spans="1:10">
      <c r="A12" s="521" t="s">
        <v>41</v>
      </c>
      <c r="B12" s="522"/>
      <c r="C12" s="522"/>
      <c r="D12" s="522"/>
      <c r="E12" s="522"/>
      <c r="F12" s="522"/>
      <c r="G12" s="522"/>
      <c r="H12" s="522"/>
      <c r="I12" s="522"/>
      <c r="J12" s="523"/>
    </row>
    <row r="13" spans="1:10" ht="16.5" customHeight="1">
      <c r="A13" s="463" t="s">
        <v>429</v>
      </c>
      <c r="B13" s="464"/>
      <c r="C13" s="464"/>
      <c r="D13" s="464"/>
      <c r="E13" s="464"/>
      <c r="F13" s="464"/>
      <c r="G13" s="464"/>
      <c r="H13" s="464"/>
      <c r="I13" s="464"/>
      <c r="J13" s="465"/>
    </row>
    <row r="14" spans="1:10" ht="15.75" customHeight="1" thickBot="1">
      <c r="A14" s="463"/>
      <c r="B14" s="464"/>
      <c r="C14" s="464"/>
      <c r="D14" s="464"/>
      <c r="E14" s="464"/>
      <c r="F14" s="464"/>
      <c r="G14" s="464"/>
      <c r="H14" s="464"/>
      <c r="I14" s="464"/>
      <c r="J14" s="465"/>
    </row>
    <row r="15" spans="1:10" ht="15.75" thickBot="1">
      <c r="A15" s="545" t="s">
        <v>44</v>
      </c>
      <c r="B15" s="546"/>
      <c r="C15" s="546"/>
      <c r="D15" s="546"/>
      <c r="E15" s="546"/>
      <c r="F15" s="546"/>
      <c r="G15" s="546"/>
      <c r="H15" s="546"/>
      <c r="I15" s="546"/>
      <c r="J15" s="623"/>
    </row>
    <row r="16" spans="1:10">
      <c r="A16" s="829" t="s">
        <v>295</v>
      </c>
      <c r="B16" s="830"/>
      <c r="C16" s="831">
        <v>2007</v>
      </c>
      <c r="D16" s="830"/>
      <c r="E16" s="831">
        <v>2008</v>
      </c>
      <c r="F16" s="830"/>
      <c r="G16" s="831">
        <v>2009</v>
      </c>
      <c r="H16" s="832"/>
      <c r="I16" s="829">
        <v>2010</v>
      </c>
      <c r="J16" s="832"/>
    </row>
    <row r="17" spans="1:10">
      <c r="A17" s="818" t="s">
        <v>296</v>
      </c>
      <c r="B17" s="819"/>
      <c r="C17" s="224">
        <v>0</v>
      </c>
      <c r="D17" s="375" t="e">
        <f>C17/$C$21*100</f>
        <v>#DIV/0!</v>
      </c>
      <c r="E17" s="224">
        <v>0</v>
      </c>
      <c r="F17" s="375" t="e">
        <f>E17/$E$21*100</f>
        <v>#DIV/0!</v>
      </c>
      <c r="G17" s="224">
        <v>0</v>
      </c>
      <c r="H17" s="375" t="e">
        <f>G17/$G$21*100</f>
        <v>#DIV/0!</v>
      </c>
      <c r="I17" s="224">
        <v>0</v>
      </c>
      <c r="J17" s="270" t="e">
        <f>I17/$I$21*100</f>
        <v>#DIV/0!</v>
      </c>
    </row>
    <row r="18" spans="1:10">
      <c r="A18" s="820" t="s">
        <v>297</v>
      </c>
      <c r="B18" s="821"/>
      <c r="C18" s="224">
        <v>0</v>
      </c>
      <c r="D18" s="375" t="e">
        <f>C18/$C$21*100</f>
        <v>#DIV/0!</v>
      </c>
      <c r="E18" s="224">
        <v>0</v>
      </c>
      <c r="F18" s="375" t="e">
        <f>E18/$E$21*100</f>
        <v>#DIV/0!</v>
      </c>
      <c r="G18" s="224">
        <v>0</v>
      </c>
      <c r="H18" s="375" t="e">
        <f>G18/$G$21*100</f>
        <v>#DIV/0!</v>
      </c>
      <c r="I18" s="224">
        <v>0</v>
      </c>
      <c r="J18" s="270" t="e">
        <f>I18/$I$21*100</f>
        <v>#DIV/0!</v>
      </c>
    </row>
    <row r="19" spans="1:10">
      <c r="A19" s="822" t="s">
        <v>298</v>
      </c>
      <c r="B19" s="823"/>
      <c r="C19" s="224">
        <v>0</v>
      </c>
      <c r="D19" s="375" t="e">
        <f>C19/$C$21*100</f>
        <v>#DIV/0!</v>
      </c>
      <c r="E19" s="224">
        <v>0</v>
      </c>
      <c r="F19" s="375" t="e">
        <f>E19/$E$21*100</f>
        <v>#DIV/0!</v>
      </c>
      <c r="G19" s="224">
        <v>0</v>
      </c>
      <c r="H19" s="375" t="e">
        <f>G19/$G$21*100</f>
        <v>#DIV/0!</v>
      </c>
      <c r="I19" s="224">
        <v>0</v>
      </c>
      <c r="J19" s="270" t="e">
        <f>I19/$I$21*100</f>
        <v>#DIV/0!</v>
      </c>
    </row>
    <row r="20" spans="1:10">
      <c r="A20" s="822" t="s">
        <v>299</v>
      </c>
      <c r="B20" s="823"/>
      <c r="C20" s="224">
        <v>0</v>
      </c>
      <c r="D20" s="375" t="e">
        <f>C20/$C$21*100</f>
        <v>#DIV/0!</v>
      </c>
      <c r="E20" s="224">
        <v>0</v>
      </c>
      <c r="F20" s="375" t="e">
        <f>E20/$E$21*100</f>
        <v>#DIV/0!</v>
      </c>
      <c r="G20" s="224">
        <v>0</v>
      </c>
      <c r="H20" s="375" t="e">
        <f>G20/$G$21*100</f>
        <v>#DIV/0!</v>
      </c>
      <c r="I20" s="224">
        <v>0</v>
      </c>
      <c r="J20" s="270" t="e">
        <f>I20/$I$21*100</f>
        <v>#DIV/0!</v>
      </c>
    </row>
    <row r="21" spans="1:10">
      <c r="A21" s="824" t="s">
        <v>300</v>
      </c>
      <c r="B21" s="825"/>
      <c r="C21" s="224">
        <f t="shared" ref="C21:J21" si="0">SUM(C17:C20)</f>
        <v>0</v>
      </c>
      <c r="D21" s="376" t="e">
        <f t="shared" si="0"/>
        <v>#DIV/0!</v>
      </c>
      <c r="E21" s="224">
        <f t="shared" si="0"/>
        <v>0</v>
      </c>
      <c r="F21" s="376" t="e">
        <f t="shared" si="0"/>
        <v>#DIV/0!</v>
      </c>
      <c r="G21" s="224">
        <f t="shared" si="0"/>
        <v>0</v>
      </c>
      <c r="H21" s="376" t="e">
        <f t="shared" si="0"/>
        <v>#DIV/0!</v>
      </c>
      <c r="I21" s="224">
        <f t="shared" si="0"/>
        <v>0</v>
      </c>
      <c r="J21" s="377" t="e">
        <f t="shared" si="0"/>
        <v>#DIV/0!</v>
      </c>
    </row>
    <row r="22" spans="1:10">
      <c r="A22" s="826"/>
      <c r="B22" s="827"/>
      <c r="C22" s="827"/>
      <c r="D22" s="827"/>
      <c r="E22" s="827"/>
      <c r="F22" s="827"/>
      <c r="G22" s="827"/>
      <c r="H22" s="827"/>
      <c r="I22" s="827"/>
      <c r="J22" s="828"/>
    </row>
    <row r="23" spans="1:10">
      <c r="A23" s="736"/>
      <c r="B23" s="737"/>
      <c r="C23" s="737"/>
      <c r="D23" s="737"/>
      <c r="E23" s="737"/>
      <c r="F23" s="737"/>
      <c r="G23" s="737"/>
      <c r="H23" s="737"/>
      <c r="I23" s="737"/>
      <c r="J23" s="738"/>
    </row>
    <row r="24" spans="1:10">
      <c r="A24" s="736"/>
      <c r="B24" s="737"/>
      <c r="C24" s="737"/>
      <c r="D24" s="737"/>
      <c r="E24" s="737"/>
      <c r="F24" s="737"/>
      <c r="G24" s="737"/>
      <c r="H24" s="737"/>
      <c r="I24" s="737"/>
      <c r="J24" s="738"/>
    </row>
    <row r="25" spans="1:10">
      <c r="A25" s="736"/>
      <c r="B25" s="737"/>
      <c r="C25" s="737"/>
      <c r="D25" s="737"/>
      <c r="E25" s="737"/>
      <c r="F25" s="737"/>
      <c r="G25" s="737"/>
      <c r="H25" s="737"/>
      <c r="I25" s="737"/>
      <c r="J25" s="738"/>
    </row>
    <row r="26" spans="1:10">
      <c r="A26" s="736"/>
      <c r="B26" s="737"/>
      <c r="C26" s="737"/>
      <c r="D26" s="737"/>
      <c r="E26" s="737"/>
      <c r="F26" s="737"/>
      <c r="G26" s="737"/>
      <c r="H26" s="737"/>
      <c r="I26" s="737"/>
      <c r="J26" s="738"/>
    </row>
    <row r="27" spans="1:10">
      <c r="A27" s="736"/>
      <c r="B27" s="737"/>
      <c r="C27" s="737"/>
      <c r="D27" s="737"/>
      <c r="E27" s="737"/>
      <c r="F27" s="737"/>
      <c r="G27" s="737"/>
      <c r="H27" s="737"/>
      <c r="I27" s="737"/>
      <c r="J27" s="738"/>
    </row>
    <row r="28" spans="1:10">
      <c r="A28" s="736"/>
      <c r="B28" s="737"/>
      <c r="C28" s="737"/>
      <c r="D28" s="737"/>
      <c r="E28" s="737"/>
      <c r="F28" s="737"/>
      <c r="G28" s="737"/>
      <c r="H28" s="737"/>
      <c r="I28" s="737"/>
      <c r="J28" s="738"/>
    </row>
    <row r="29" spans="1:10">
      <c r="A29" s="736"/>
      <c r="B29" s="737"/>
      <c r="C29" s="737"/>
      <c r="D29" s="737"/>
      <c r="E29" s="737"/>
      <c r="F29" s="737"/>
      <c r="G29" s="737"/>
      <c r="H29" s="737"/>
      <c r="I29" s="737"/>
      <c r="J29" s="738"/>
    </row>
    <row r="30" spans="1:10">
      <c r="A30" s="736"/>
      <c r="B30" s="737"/>
      <c r="C30" s="737"/>
      <c r="D30" s="737"/>
      <c r="E30" s="737"/>
      <c r="F30" s="737"/>
      <c r="G30" s="737"/>
      <c r="H30" s="737"/>
      <c r="I30" s="737"/>
      <c r="J30" s="738"/>
    </row>
    <row r="31" spans="1:10">
      <c r="A31" s="736"/>
      <c r="B31" s="737"/>
      <c r="C31" s="737"/>
      <c r="D31" s="737"/>
      <c r="E31" s="737"/>
      <c r="F31" s="737"/>
      <c r="G31" s="737"/>
      <c r="H31" s="737"/>
      <c r="I31" s="737"/>
      <c r="J31" s="738"/>
    </row>
    <row r="32" spans="1:10">
      <c r="A32" s="736"/>
      <c r="B32" s="737"/>
      <c r="C32" s="737"/>
      <c r="D32" s="737"/>
      <c r="E32" s="737"/>
      <c r="F32" s="737"/>
      <c r="G32" s="737"/>
      <c r="H32" s="737"/>
      <c r="I32" s="737"/>
      <c r="J32" s="738"/>
    </row>
    <row r="33" spans="1:10">
      <c r="A33" s="736"/>
      <c r="B33" s="737"/>
      <c r="C33" s="737"/>
      <c r="D33" s="737"/>
      <c r="E33" s="737"/>
      <c r="F33" s="737"/>
      <c r="G33" s="737"/>
      <c r="H33" s="737"/>
      <c r="I33" s="737"/>
      <c r="J33" s="738"/>
    </row>
    <row r="34" spans="1:10">
      <c r="A34" s="736"/>
      <c r="B34" s="737"/>
      <c r="C34" s="737"/>
      <c r="D34" s="737"/>
      <c r="E34" s="737"/>
      <c r="F34" s="737"/>
      <c r="G34" s="737"/>
      <c r="H34" s="737"/>
      <c r="I34" s="737"/>
      <c r="J34" s="738"/>
    </row>
    <row r="35" spans="1:10">
      <c r="A35" s="736"/>
      <c r="B35" s="737"/>
      <c r="C35" s="737"/>
      <c r="D35" s="737"/>
      <c r="E35" s="737"/>
      <c r="F35" s="737"/>
      <c r="G35" s="737"/>
      <c r="H35" s="737"/>
      <c r="I35" s="737"/>
      <c r="J35" s="738"/>
    </row>
    <row r="36" spans="1:10">
      <c r="A36" s="736"/>
      <c r="B36" s="737"/>
      <c r="C36" s="737"/>
      <c r="D36" s="737"/>
      <c r="E36" s="737"/>
      <c r="F36" s="737"/>
      <c r="G36" s="737"/>
      <c r="H36" s="737"/>
      <c r="I36" s="737"/>
      <c r="J36" s="738"/>
    </row>
    <row r="37" spans="1:10">
      <c r="A37" s="736"/>
      <c r="B37" s="737"/>
      <c r="C37" s="737"/>
      <c r="D37" s="737"/>
      <c r="E37" s="737"/>
      <c r="F37" s="737"/>
      <c r="G37" s="737"/>
      <c r="H37" s="737"/>
      <c r="I37" s="737"/>
      <c r="J37" s="738"/>
    </row>
    <row r="38" spans="1:10">
      <c r="A38" s="736"/>
      <c r="B38" s="737"/>
      <c r="C38" s="737"/>
      <c r="D38" s="737"/>
      <c r="E38" s="737"/>
      <c r="F38" s="737"/>
      <c r="G38" s="737"/>
      <c r="H38" s="737"/>
      <c r="I38" s="737"/>
      <c r="J38" s="738"/>
    </row>
    <row r="39" spans="1:10" ht="15.75" thickBot="1">
      <c r="A39" s="736"/>
      <c r="B39" s="737"/>
      <c r="C39" s="737"/>
      <c r="D39" s="737"/>
      <c r="E39" s="737"/>
      <c r="F39" s="737"/>
      <c r="G39" s="737"/>
      <c r="H39" s="737"/>
      <c r="I39" s="737"/>
      <c r="J39" s="738"/>
    </row>
    <row r="40" spans="1:10">
      <c r="A40" s="448" t="s">
        <v>481</v>
      </c>
      <c r="B40" s="653"/>
      <c r="C40" s="653"/>
      <c r="D40" s="653"/>
      <c r="E40" s="653"/>
      <c r="F40" s="653"/>
      <c r="G40" s="653"/>
      <c r="H40" s="653"/>
      <c r="I40" s="653"/>
      <c r="J40" s="654"/>
    </row>
    <row r="41" spans="1:10">
      <c r="A41" s="527"/>
      <c r="B41" s="655"/>
      <c r="C41" s="655"/>
      <c r="D41" s="655"/>
      <c r="E41" s="655"/>
      <c r="F41" s="655"/>
      <c r="G41" s="655"/>
      <c r="H41" s="655"/>
      <c r="I41" s="655"/>
      <c r="J41" s="656"/>
    </row>
    <row r="42" spans="1:10">
      <c r="A42" s="527"/>
      <c r="B42" s="655"/>
      <c r="C42" s="655"/>
      <c r="D42" s="655"/>
      <c r="E42" s="655"/>
      <c r="F42" s="655"/>
      <c r="G42" s="655"/>
      <c r="H42" s="655"/>
      <c r="I42" s="655"/>
      <c r="J42" s="656"/>
    </row>
    <row r="43" spans="1:10" ht="15.75" thickBot="1">
      <c r="A43" s="682"/>
      <c r="B43" s="683"/>
      <c r="C43" s="683"/>
      <c r="D43" s="683"/>
      <c r="E43" s="683"/>
      <c r="F43" s="683"/>
      <c r="G43" s="683"/>
      <c r="H43" s="683"/>
      <c r="I43" s="683"/>
      <c r="J43" s="684"/>
    </row>
    <row r="44" spans="1:10">
      <c r="A44" s="448" t="s">
        <v>480</v>
      </c>
      <c r="B44" s="653"/>
      <c r="C44" s="653"/>
      <c r="D44" s="653"/>
      <c r="E44" s="653"/>
      <c r="F44" s="653"/>
      <c r="G44" s="653"/>
      <c r="H44" s="653"/>
      <c r="I44" s="653"/>
      <c r="J44" s="654"/>
    </row>
    <row r="45" spans="1:10">
      <c r="A45" s="527"/>
      <c r="B45" s="655"/>
      <c r="C45" s="655"/>
      <c r="D45" s="655"/>
      <c r="E45" s="655"/>
      <c r="F45" s="655"/>
      <c r="G45" s="655"/>
      <c r="H45" s="655"/>
      <c r="I45" s="655"/>
      <c r="J45" s="656"/>
    </row>
    <row r="46" spans="1:10">
      <c r="A46" s="527"/>
      <c r="B46" s="655"/>
      <c r="C46" s="655"/>
      <c r="D46" s="655"/>
      <c r="E46" s="655"/>
      <c r="F46" s="655"/>
      <c r="G46" s="655"/>
      <c r="H46" s="655"/>
      <c r="I46" s="655"/>
      <c r="J46" s="656"/>
    </row>
    <row r="47" spans="1:10">
      <c r="A47" s="527"/>
      <c r="B47" s="655"/>
      <c r="C47" s="655"/>
      <c r="D47" s="655"/>
      <c r="E47" s="655"/>
      <c r="F47" s="655"/>
      <c r="G47" s="655"/>
      <c r="H47" s="655"/>
      <c r="I47" s="655"/>
      <c r="J47" s="656"/>
    </row>
    <row r="48" spans="1:10" ht="15.75" thickBot="1">
      <c r="A48" s="682"/>
      <c r="B48" s="683"/>
      <c r="C48" s="683"/>
      <c r="D48" s="683"/>
      <c r="E48" s="683"/>
      <c r="F48" s="683"/>
      <c r="G48" s="683"/>
      <c r="H48" s="683"/>
      <c r="I48" s="683"/>
      <c r="J48" s="684"/>
    </row>
  </sheetData>
  <sheetProtection sheet="1" formatCells="0" formatColumns="0" formatRows="0" insertColumns="0" insertRows="0" insertHyperlinks="0" deleteColumns="0" deleteRows="0" sort="0" autoFilter="0" pivotTables="0"/>
  <mergeCells count="28">
    <mergeCell ref="A13:J13"/>
    <mergeCell ref="A12:J12"/>
    <mergeCell ref="A7:J7"/>
    <mergeCell ref="A8:J8"/>
    <mergeCell ref="A9:J9"/>
    <mergeCell ref="A10:J10"/>
    <mergeCell ref="A11:J11"/>
    <mergeCell ref="A2:J2"/>
    <mergeCell ref="A3:J3"/>
    <mergeCell ref="A4:J4"/>
    <mergeCell ref="A5:J5"/>
    <mergeCell ref="A6:J6"/>
    <mergeCell ref="A1:J1"/>
    <mergeCell ref="A40:J43"/>
    <mergeCell ref="A44:J48"/>
    <mergeCell ref="A17:B17"/>
    <mergeCell ref="A18:B18"/>
    <mergeCell ref="A19:B19"/>
    <mergeCell ref="A20:B20"/>
    <mergeCell ref="A21:B21"/>
    <mergeCell ref="A22:J39"/>
    <mergeCell ref="A15:J15"/>
    <mergeCell ref="A16:B16"/>
    <mergeCell ref="C16:D16"/>
    <mergeCell ref="E16:F16"/>
    <mergeCell ref="G16:H16"/>
    <mergeCell ref="I16:J16"/>
    <mergeCell ref="A14:J1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H44"/>
  <sheetViews>
    <sheetView workbookViewId="0">
      <selection activeCell="A15" sqref="A15:G15"/>
    </sheetView>
  </sheetViews>
  <sheetFormatPr baseColWidth="10" defaultRowHeight="15"/>
  <cols>
    <col min="1" max="1" width="33.85546875" customWidth="1"/>
    <col min="2" max="2" width="21.5703125" customWidth="1"/>
    <col min="3" max="3" width="20.85546875" customWidth="1"/>
    <col min="4" max="4" width="20.5703125" customWidth="1"/>
  </cols>
  <sheetData>
    <row r="1" spans="1:8">
      <c r="A1" s="482" t="s">
        <v>301</v>
      </c>
      <c r="B1" s="483"/>
      <c r="C1" s="483"/>
      <c r="D1" s="483"/>
      <c r="E1" s="483"/>
      <c r="F1" s="483"/>
      <c r="G1" s="483"/>
      <c r="H1" s="484"/>
    </row>
    <row r="2" spans="1:8" ht="15.75" thickBot="1">
      <c r="A2" s="742"/>
      <c r="B2" s="743"/>
      <c r="C2" s="743"/>
      <c r="D2" s="743"/>
      <c r="E2" s="743"/>
      <c r="F2" s="743"/>
      <c r="G2" s="743"/>
      <c r="H2" s="744"/>
    </row>
    <row r="3" spans="1:8" ht="15.75" thickBot="1">
      <c r="A3" s="491" t="s">
        <v>52</v>
      </c>
      <c r="B3" s="492"/>
      <c r="C3" s="492"/>
      <c r="D3" s="492"/>
      <c r="E3" s="492"/>
      <c r="F3" s="492"/>
      <c r="G3" s="492"/>
      <c r="H3" s="493"/>
    </row>
    <row r="4" spans="1:8" ht="15.75" thickBot="1">
      <c r="A4" s="715"/>
      <c r="B4" s="716"/>
      <c r="C4" s="716"/>
      <c r="D4" s="716"/>
      <c r="E4" s="716"/>
      <c r="F4" s="716"/>
      <c r="G4" s="716"/>
      <c r="H4" s="717"/>
    </row>
    <row r="5" spans="1:8" ht="15.75" thickBot="1">
      <c r="A5" s="497" t="s">
        <v>302</v>
      </c>
      <c r="B5" s="498"/>
      <c r="C5" s="498"/>
      <c r="D5" s="498"/>
      <c r="E5" s="498"/>
      <c r="F5" s="498"/>
      <c r="G5" s="498"/>
      <c r="H5" s="499"/>
    </row>
    <row r="6" spans="1:8" ht="15.75" thickBot="1">
      <c r="A6" s="811"/>
      <c r="B6" s="812"/>
      <c r="C6" s="812"/>
      <c r="D6" s="812"/>
      <c r="E6" s="812"/>
      <c r="F6" s="812"/>
      <c r="G6" s="812"/>
      <c r="H6" s="813"/>
    </row>
    <row r="7" spans="1:8">
      <c r="A7" s="521" t="s">
        <v>38</v>
      </c>
      <c r="B7" s="522"/>
      <c r="C7" s="522"/>
      <c r="D7" s="522"/>
      <c r="E7" s="522"/>
      <c r="F7" s="522"/>
      <c r="G7" s="522"/>
      <c r="H7" s="523"/>
    </row>
    <row r="8" spans="1:8" ht="111" customHeight="1" thickBot="1">
      <c r="A8" s="509" t="s">
        <v>422</v>
      </c>
      <c r="B8" s="510"/>
      <c r="C8" s="510"/>
      <c r="D8" s="510"/>
      <c r="E8" s="510"/>
      <c r="F8" s="510"/>
      <c r="G8" s="510"/>
      <c r="H8" s="511"/>
    </row>
    <row r="9" spans="1:8" ht="15.75" thickBot="1">
      <c r="A9" s="688"/>
      <c r="B9" s="689"/>
      <c r="C9" s="689"/>
      <c r="D9" s="689"/>
      <c r="E9" s="689"/>
      <c r="F9" s="689"/>
      <c r="G9" s="689"/>
      <c r="H9" s="690"/>
    </row>
    <row r="10" spans="1:8" ht="15.75" thickBot="1">
      <c r="A10" s="545" t="s">
        <v>240</v>
      </c>
      <c r="B10" s="546"/>
      <c r="C10" s="546"/>
      <c r="D10" s="546"/>
      <c r="E10" s="546"/>
      <c r="F10" s="546"/>
      <c r="G10" s="546"/>
      <c r="H10" s="623"/>
    </row>
    <row r="11" spans="1:8" ht="15.75" thickBot="1">
      <c r="A11" s="688"/>
      <c r="B11" s="689"/>
      <c r="C11" s="689"/>
      <c r="D11" s="689"/>
      <c r="E11" s="689"/>
      <c r="F11" s="689"/>
      <c r="G11" s="689"/>
      <c r="H11" s="690"/>
    </row>
    <row r="12" spans="1:8">
      <c r="A12" s="521" t="s">
        <v>41</v>
      </c>
      <c r="B12" s="522"/>
      <c r="C12" s="522"/>
      <c r="D12" s="522"/>
      <c r="E12" s="522"/>
      <c r="F12" s="522"/>
      <c r="G12" s="522"/>
      <c r="H12" s="523"/>
    </row>
    <row r="13" spans="1:8">
      <c r="A13" s="579" t="s">
        <v>303</v>
      </c>
      <c r="B13" s="580"/>
      <c r="C13" s="580"/>
      <c r="D13" s="580"/>
      <c r="E13" s="580"/>
      <c r="F13" s="580"/>
      <c r="G13" s="580"/>
      <c r="H13" s="581"/>
    </row>
    <row r="14" spans="1:8">
      <c r="A14" s="579" t="s">
        <v>304</v>
      </c>
      <c r="B14" s="580"/>
      <c r="C14" s="580"/>
      <c r="D14" s="580"/>
      <c r="E14" s="580"/>
      <c r="F14" s="580"/>
      <c r="G14" s="580"/>
      <c r="H14" s="581"/>
    </row>
    <row r="15" spans="1:8" ht="15.75" thickBot="1">
      <c r="A15" s="636" t="s">
        <v>305</v>
      </c>
      <c r="B15" s="637"/>
      <c r="C15" s="637"/>
      <c r="D15" s="637"/>
      <c r="E15" s="637"/>
      <c r="F15" s="637"/>
      <c r="G15" s="637"/>
      <c r="H15" s="89"/>
    </row>
    <row r="16" spans="1:8" ht="15.75" thickBot="1">
      <c r="A16" s="688"/>
      <c r="B16" s="689"/>
      <c r="C16" s="689"/>
      <c r="D16" s="689"/>
      <c r="E16" s="689"/>
      <c r="F16" s="689"/>
      <c r="G16" s="689"/>
      <c r="H16" s="690"/>
    </row>
    <row r="17" spans="1:8">
      <c r="A17" s="833" t="s">
        <v>44</v>
      </c>
      <c r="B17" s="834"/>
      <c r="C17" s="834"/>
      <c r="D17" s="834"/>
      <c r="E17" s="834"/>
      <c r="F17" s="834"/>
      <c r="G17" s="834"/>
      <c r="H17" s="835"/>
    </row>
    <row r="18" spans="1:8">
      <c r="A18" s="21"/>
      <c r="B18" s="4">
        <v>2005</v>
      </c>
      <c r="C18" s="4">
        <v>2006</v>
      </c>
      <c r="D18" s="4">
        <v>2007</v>
      </c>
      <c r="E18" s="4">
        <v>2008</v>
      </c>
      <c r="F18" s="4">
        <v>2009</v>
      </c>
      <c r="G18" s="4">
        <v>2010</v>
      </c>
      <c r="H18" s="5">
        <v>2011</v>
      </c>
    </row>
    <row r="19" spans="1:8">
      <c r="A19" s="25" t="s">
        <v>306</v>
      </c>
      <c r="B19" s="50">
        <f t="shared" ref="B19:G19" si="0">SUM(B20:B21)</f>
        <v>0</v>
      </c>
      <c r="C19" s="50">
        <f t="shared" si="0"/>
        <v>0</v>
      </c>
      <c r="D19" s="50">
        <f t="shared" si="0"/>
        <v>0</v>
      </c>
      <c r="E19" s="50">
        <f t="shared" si="0"/>
        <v>0</v>
      </c>
      <c r="F19" s="50">
        <f t="shared" si="0"/>
        <v>0</v>
      </c>
      <c r="G19" s="50">
        <f t="shared" si="0"/>
        <v>0</v>
      </c>
      <c r="H19" s="20"/>
    </row>
    <row r="20" spans="1:8">
      <c r="A20" s="22" t="s">
        <v>307</v>
      </c>
      <c r="B20" s="369">
        <v>0</v>
      </c>
      <c r="C20" s="369">
        <v>0</v>
      </c>
      <c r="D20" s="369">
        <v>0</v>
      </c>
      <c r="E20" s="369">
        <v>0</v>
      </c>
      <c r="F20" s="369">
        <v>0</v>
      </c>
      <c r="G20" s="369">
        <v>0</v>
      </c>
      <c r="H20" s="380"/>
    </row>
    <row r="21" spans="1:8">
      <c r="A21" s="22" t="s">
        <v>308</v>
      </c>
      <c r="B21" s="48">
        <v>0</v>
      </c>
      <c r="C21" s="48">
        <v>0</v>
      </c>
      <c r="D21" s="48">
        <v>0</v>
      </c>
      <c r="E21" s="48">
        <v>0</v>
      </c>
      <c r="F21" s="48">
        <v>0</v>
      </c>
      <c r="G21" s="48">
        <v>0</v>
      </c>
      <c r="H21" s="76"/>
    </row>
    <row r="22" spans="1:8">
      <c r="A22" s="6" t="s">
        <v>309</v>
      </c>
      <c r="B22" s="378" t="e">
        <f t="shared" ref="B22:G22" si="1">B20/B19*100</f>
        <v>#DIV/0!</v>
      </c>
      <c r="C22" s="378" t="e">
        <f t="shared" si="1"/>
        <v>#DIV/0!</v>
      </c>
      <c r="D22" s="378" t="e">
        <f t="shared" si="1"/>
        <v>#DIV/0!</v>
      </c>
      <c r="E22" s="378" t="e">
        <f t="shared" si="1"/>
        <v>#DIV/0!</v>
      </c>
      <c r="F22" s="378" t="e">
        <f t="shared" si="1"/>
        <v>#DIV/0!</v>
      </c>
      <c r="G22" s="378" t="e">
        <f t="shared" si="1"/>
        <v>#DIV/0!</v>
      </c>
      <c r="H22" s="381"/>
    </row>
    <row r="23" spans="1:8" ht="15.75" thickBot="1">
      <c r="A23" s="94" t="s">
        <v>310</v>
      </c>
      <c r="B23" s="379" t="e">
        <f t="shared" ref="B23:G23" si="2">B21/B19*100</f>
        <v>#DIV/0!</v>
      </c>
      <c r="C23" s="379" t="e">
        <f t="shared" si="2"/>
        <v>#DIV/0!</v>
      </c>
      <c r="D23" s="379" t="e">
        <f t="shared" si="2"/>
        <v>#DIV/0!</v>
      </c>
      <c r="E23" s="379" t="e">
        <f t="shared" si="2"/>
        <v>#DIV/0!</v>
      </c>
      <c r="F23" s="379" t="e">
        <f t="shared" si="2"/>
        <v>#DIV/0!</v>
      </c>
      <c r="G23" s="379" t="e">
        <f t="shared" si="2"/>
        <v>#DIV/0!</v>
      </c>
      <c r="H23" s="382"/>
    </row>
    <row r="24" spans="1:8">
      <c r="A24" s="836"/>
      <c r="B24" s="837"/>
      <c r="C24" s="837"/>
      <c r="D24" s="837"/>
      <c r="E24" s="837"/>
      <c r="F24" s="837"/>
      <c r="G24" s="837"/>
      <c r="H24" s="838"/>
    </row>
    <row r="25" spans="1:8">
      <c r="A25" s="839"/>
      <c r="B25" s="840"/>
      <c r="C25" s="840"/>
      <c r="D25" s="840"/>
      <c r="E25" s="840"/>
      <c r="F25" s="840"/>
      <c r="G25" s="840"/>
      <c r="H25" s="841"/>
    </row>
    <row r="26" spans="1:8">
      <c r="A26" s="839"/>
      <c r="B26" s="840"/>
      <c r="C26" s="840"/>
      <c r="D26" s="840"/>
      <c r="E26" s="840"/>
      <c r="F26" s="840"/>
      <c r="G26" s="840"/>
      <c r="H26" s="841"/>
    </row>
    <row r="27" spans="1:8">
      <c r="A27" s="839"/>
      <c r="B27" s="840"/>
      <c r="C27" s="840"/>
      <c r="D27" s="840"/>
      <c r="E27" s="840"/>
      <c r="F27" s="840"/>
      <c r="G27" s="840"/>
      <c r="H27" s="841"/>
    </row>
    <row r="28" spans="1:8">
      <c r="A28" s="839"/>
      <c r="B28" s="840"/>
      <c r="C28" s="840"/>
      <c r="D28" s="840"/>
      <c r="E28" s="840"/>
      <c r="F28" s="840"/>
      <c r="G28" s="840"/>
      <c r="H28" s="841"/>
    </row>
    <row r="29" spans="1:8">
      <c r="A29" s="839"/>
      <c r="B29" s="840"/>
      <c r="C29" s="840"/>
      <c r="D29" s="840"/>
      <c r="E29" s="840"/>
      <c r="F29" s="840"/>
      <c r="G29" s="840"/>
      <c r="H29" s="841"/>
    </row>
    <row r="30" spans="1:8">
      <c r="A30" s="839"/>
      <c r="B30" s="840"/>
      <c r="C30" s="840"/>
      <c r="D30" s="840"/>
      <c r="E30" s="840"/>
      <c r="F30" s="840"/>
      <c r="G30" s="840"/>
      <c r="H30" s="841"/>
    </row>
    <row r="31" spans="1:8">
      <c r="A31" s="839"/>
      <c r="B31" s="840"/>
      <c r="C31" s="840"/>
      <c r="D31" s="840"/>
      <c r="E31" s="840"/>
      <c r="F31" s="840"/>
      <c r="G31" s="840"/>
      <c r="H31" s="841"/>
    </row>
    <row r="32" spans="1:8">
      <c r="A32" s="839"/>
      <c r="B32" s="840"/>
      <c r="C32" s="840"/>
      <c r="D32" s="840"/>
      <c r="E32" s="840"/>
      <c r="F32" s="840"/>
      <c r="G32" s="840"/>
      <c r="H32" s="841"/>
    </row>
    <row r="33" spans="1:8">
      <c r="A33" s="839"/>
      <c r="B33" s="840"/>
      <c r="C33" s="840"/>
      <c r="D33" s="840"/>
      <c r="E33" s="840"/>
      <c r="F33" s="840"/>
      <c r="G33" s="840"/>
      <c r="H33" s="841"/>
    </row>
    <row r="34" spans="1:8">
      <c r="A34" s="839"/>
      <c r="B34" s="840"/>
      <c r="C34" s="840"/>
      <c r="D34" s="840"/>
      <c r="E34" s="840"/>
      <c r="F34" s="840"/>
      <c r="G34" s="840"/>
      <c r="H34" s="841"/>
    </row>
    <row r="35" spans="1:8">
      <c r="A35" s="839"/>
      <c r="B35" s="840"/>
      <c r="C35" s="840"/>
      <c r="D35" s="840"/>
      <c r="E35" s="840"/>
      <c r="F35" s="840"/>
      <c r="G35" s="840"/>
      <c r="H35" s="841"/>
    </row>
    <row r="36" spans="1:8">
      <c r="A36" s="839"/>
      <c r="B36" s="840"/>
      <c r="C36" s="840"/>
      <c r="D36" s="840"/>
      <c r="E36" s="840"/>
      <c r="F36" s="840"/>
      <c r="G36" s="840"/>
      <c r="H36" s="841"/>
    </row>
    <row r="37" spans="1:8" ht="15.75" thickBot="1">
      <c r="A37" s="842"/>
      <c r="B37" s="843"/>
      <c r="C37" s="843"/>
      <c r="D37" s="843"/>
      <c r="E37" s="843"/>
      <c r="F37" s="843"/>
      <c r="G37" s="843"/>
      <c r="H37" s="844"/>
    </row>
    <row r="38" spans="1:8">
      <c r="A38" s="448" t="s">
        <v>482</v>
      </c>
      <c r="B38" s="653"/>
      <c r="C38" s="653"/>
      <c r="D38" s="653"/>
      <c r="E38" s="653"/>
      <c r="F38" s="653"/>
      <c r="G38" s="653"/>
      <c r="H38" s="654"/>
    </row>
    <row r="39" spans="1:8">
      <c r="A39" s="527"/>
      <c r="B39" s="655"/>
      <c r="C39" s="655"/>
      <c r="D39" s="655"/>
      <c r="E39" s="655"/>
      <c r="F39" s="655"/>
      <c r="G39" s="655"/>
      <c r="H39" s="656"/>
    </row>
    <row r="40" spans="1:8">
      <c r="A40" s="527"/>
      <c r="B40" s="655"/>
      <c r="C40" s="655"/>
      <c r="D40" s="655"/>
      <c r="E40" s="655"/>
      <c r="F40" s="655"/>
      <c r="G40" s="655"/>
      <c r="H40" s="656"/>
    </row>
    <row r="41" spans="1:8" ht="15.75" thickBot="1">
      <c r="A41" s="527"/>
      <c r="B41" s="655"/>
      <c r="C41" s="655"/>
      <c r="D41" s="655"/>
      <c r="E41" s="655"/>
      <c r="F41" s="655"/>
      <c r="G41" s="655"/>
      <c r="H41" s="656"/>
    </row>
    <row r="42" spans="1:8">
      <c r="A42" s="448" t="s">
        <v>483</v>
      </c>
      <c r="B42" s="653"/>
      <c r="C42" s="653"/>
      <c r="D42" s="653"/>
      <c r="E42" s="653"/>
      <c r="F42" s="653"/>
      <c r="G42" s="653"/>
      <c r="H42" s="654"/>
    </row>
    <row r="43" spans="1:8">
      <c r="A43" s="527"/>
      <c r="B43" s="655"/>
      <c r="C43" s="655"/>
      <c r="D43" s="655"/>
      <c r="E43" s="655"/>
      <c r="F43" s="655"/>
      <c r="G43" s="655"/>
      <c r="H43" s="656"/>
    </row>
    <row r="44" spans="1:8" ht="15.75" thickBot="1">
      <c r="A44" s="682"/>
      <c r="B44" s="683"/>
      <c r="C44" s="683"/>
      <c r="D44" s="683"/>
      <c r="E44" s="683"/>
      <c r="F44" s="683"/>
      <c r="G44" s="683"/>
      <c r="H44" s="684"/>
    </row>
  </sheetData>
  <sheetProtection sheet="1" formatCells="0" formatColumns="0" formatRows="0" insertColumns="0" insertRows="0" insertHyperlinks="0" deleteColumns="0" deleteRows="0" sort="0" autoFilter="0" pivotTables="0"/>
  <mergeCells count="20">
    <mergeCell ref="A12:H12"/>
    <mergeCell ref="A1:H1"/>
    <mergeCell ref="A2:H2"/>
    <mergeCell ref="A3:H3"/>
    <mergeCell ref="A4:H4"/>
    <mergeCell ref="A5:H5"/>
    <mergeCell ref="A6:H6"/>
    <mergeCell ref="A7:H7"/>
    <mergeCell ref="A8:H8"/>
    <mergeCell ref="A9:H9"/>
    <mergeCell ref="A10:H10"/>
    <mergeCell ref="A11:H11"/>
    <mergeCell ref="A42:H44"/>
    <mergeCell ref="A13:H13"/>
    <mergeCell ref="A14:H14"/>
    <mergeCell ref="A16:H16"/>
    <mergeCell ref="A17:H17"/>
    <mergeCell ref="A24:H37"/>
    <mergeCell ref="A38:H41"/>
    <mergeCell ref="A15:G15"/>
  </mergeCells>
  <hyperlinks>
    <hyperlink ref="A15" r:id="rId1"/>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dimension ref="A1:I51"/>
  <sheetViews>
    <sheetView workbookViewId="0">
      <selection activeCell="A15" sqref="A15:I15"/>
    </sheetView>
  </sheetViews>
  <sheetFormatPr baseColWidth="10" defaultRowHeight="15"/>
  <cols>
    <col min="1" max="1" width="19.42578125" customWidth="1"/>
    <col min="2" max="2" width="18.7109375" customWidth="1"/>
    <col min="3" max="3" width="17.5703125" customWidth="1"/>
    <col min="4" max="4" width="17.85546875" customWidth="1"/>
    <col min="9" max="9" width="12.7109375" bestFit="1" customWidth="1"/>
  </cols>
  <sheetData>
    <row r="1" spans="1:9">
      <c r="A1" s="482" t="s">
        <v>311</v>
      </c>
      <c r="B1" s="483"/>
      <c r="C1" s="483"/>
      <c r="D1" s="483"/>
      <c r="E1" s="483"/>
      <c r="F1" s="483"/>
      <c r="G1" s="483"/>
      <c r="H1" s="483"/>
      <c r="I1" s="484"/>
    </row>
    <row r="2" spans="1:9" ht="15.75" thickBot="1">
      <c r="A2" s="597"/>
      <c r="B2" s="598"/>
      <c r="C2" s="598"/>
      <c r="D2" s="598"/>
      <c r="E2" s="598"/>
      <c r="F2" s="598"/>
      <c r="G2" s="598"/>
      <c r="H2" s="598"/>
      <c r="I2" s="599"/>
    </row>
    <row r="3" spans="1:9" ht="15.75" thickBot="1">
      <c r="A3" s="491" t="s">
        <v>37</v>
      </c>
      <c r="B3" s="492"/>
      <c r="C3" s="492"/>
      <c r="D3" s="492"/>
      <c r="E3" s="492"/>
      <c r="F3" s="492"/>
      <c r="G3" s="492"/>
      <c r="H3" s="492"/>
      <c r="I3" s="493"/>
    </row>
    <row r="4" spans="1:9" ht="15.75" thickBot="1">
      <c r="A4" s="536"/>
      <c r="B4" s="537"/>
      <c r="C4" s="537"/>
      <c r="D4" s="537"/>
      <c r="E4" s="537"/>
      <c r="F4" s="537"/>
      <c r="G4" s="537"/>
      <c r="H4" s="537"/>
      <c r="I4" s="538"/>
    </row>
    <row r="5" spans="1:9" ht="33" customHeight="1" thickBot="1">
      <c r="A5" s="497" t="s">
        <v>312</v>
      </c>
      <c r="B5" s="498"/>
      <c r="C5" s="498"/>
      <c r="D5" s="498"/>
      <c r="E5" s="498"/>
      <c r="F5" s="498"/>
      <c r="G5" s="498"/>
      <c r="H5" s="498"/>
      <c r="I5" s="499"/>
    </row>
    <row r="6" spans="1:9" ht="15.75" thickBot="1">
      <c r="A6" s="851"/>
      <c r="B6" s="647"/>
      <c r="C6" s="647"/>
      <c r="D6" s="647"/>
      <c r="E6" s="647"/>
      <c r="F6" s="647"/>
      <c r="G6" s="647"/>
      <c r="H6" s="647"/>
      <c r="I6" s="852"/>
    </row>
    <row r="7" spans="1:9">
      <c r="A7" s="521" t="s">
        <v>38</v>
      </c>
      <c r="B7" s="522"/>
      <c r="C7" s="522"/>
      <c r="D7" s="522"/>
      <c r="E7" s="522"/>
      <c r="F7" s="522"/>
      <c r="G7" s="522"/>
      <c r="H7" s="522"/>
      <c r="I7" s="523"/>
    </row>
    <row r="8" spans="1:9" ht="77.25" customHeight="1" thickBot="1">
      <c r="A8" s="603" t="s">
        <v>313</v>
      </c>
      <c r="B8" s="604"/>
      <c r="C8" s="604"/>
      <c r="D8" s="604"/>
      <c r="E8" s="604"/>
      <c r="F8" s="604"/>
      <c r="G8" s="604"/>
      <c r="H8" s="604"/>
      <c r="I8" s="605"/>
    </row>
    <row r="9" spans="1:9" ht="15.75" thickBot="1">
      <c r="A9" s="588"/>
      <c r="B9" s="589"/>
      <c r="C9" s="589"/>
      <c r="D9" s="589"/>
      <c r="E9" s="589"/>
      <c r="F9" s="589"/>
      <c r="G9" s="589"/>
      <c r="H9" s="589"/>
      <c r="I9" s="590"/>
    </row>
    <row r="10" spans="1:9" ht="19.5" customHeight="1" thickBot="1">
      <c r="A10" s="545" t="s">
        <v>314</v>
      </c>
      <c r="B10" s="546"/>
      <c r="C10" s="546"/>
      <c r="D10" s="546"/>
      <c r="E10" s="546"/>
      <c r="F10" s="546"/>
      <c r="G10" s="546"/>
      <c r="H10" s="546"/>
      <c r="I10" s="623"/>
    </row>
    <row r="11" spans="1:9" ht="15.75" thickBot="1">
      <c r="A11" s="588"/>
      <c r="B11" s="589"/>
      <c r="C11" s="589"/>
      <c r="D11" s="589"/>
      <c r="E11" s="589"/>
      <c r="F11" s="589"/>
      <c r="G11" s="589"/>
      <c r="H11" s="589"/>
      <c r="I11" s="590"/>
    </row>
    <row r="12" spans="1:9">
      <c r="A12" s="521" t="s">
        <v>41</v>
      </c>
      <c r="B12" s="522"/>
      <c r="C12" s="522"/>
      <c r="D12" s="522"/>
      <c r="E12" s="522"/>
      <c r="F12" s="522"/>
      <c r="G12" s="522"/>
      <c r="H12" s="522"/>
      <c r="I12" s="523"/>
    </row>
    <row r="13" spans="1:9">
      <c r="A13" s="463" t="s">
        <v>42</v>
      </c>
      <c r="B13" s="464"/>
      <c r="C13" s="464"/>
      <c r="D13" s="464"/>
      <c r="E13" s="464"/>
      <c r="F13" s="464"/>
      <c r="G13" s="464"/>
      <c r="H13" s="464"/>
      <c r="I13" s="465"/>
    </row>
    <row r="14" spans="1:9">
      <c r="A14" s="609" t="s">
        <v>315</v>
      </c>
      <c r="B14" s="610"/>
      <c r="C14" s="610"/>
      <c r="D14" s="610"/>
      <c r="E14" s="610"/>
      <c r="F14" s="610"/>
      <c r="G14" s="610"/>
      <c r="H14" s="610"/>
      <c r="I14" s="611"/>
    </row>
    <row r="15" spans="1:9" ht="15.75" thickBot="1">
      <c r="A15" s="665" t="s">
        <v>316</v>
      </c>
      <c r="B15" s="666"/>
      <c r="C15" s="666"/>
      <c r="D15" s="666"/>
      <c r="E15" s="666"/>
      <c r="F15" s="666"/>
      <c r="G15" s="666"/>
      <c r="H15" s="666"/>
      <c r="I15" s="667"/>
    </row>
    <row r="16" spans="1:9" ht="15.75" thickBot="1">
      <c r="A16" s="588"/>
      <c r="B16" s="589"/>
      <c r="C16" s="589"/>
      <c r="D16" s="589"/>
      <c r="E16" s="589"/>
      <c r="F16" s="589"/>
      <c r="G16" s="589"/>
      <c r="H16" s="589"/>
      <c r="I16" s="590"/>
    </row>
    <row r="17" spans="1:9" ht="15.75" thickBot="1">
      <c r="A17" s="591" t="s">
        <v>44</v>
      </c>
      <c r="B17" s="592"/>
      <c r="C17" s="592"/>
      <c r="D17" s="592"/>
      <c r="E17" s="592"/>
      <c r="F17" s="592"/>
      <c r="G17" s="592"/>
      <c r="H17" s="592"/>
      <c r="I17" s="593"/>
    </row>
    <row r="18" spans="1:9">
      <c r="A18" s="62"/>
      <c r="B18" s="137">
        <v>2004</v>
      </c>
      <c r="C18" s="137">
        <v>2005</v>
      </c>
      <c r="D18" s="137">
        <v>2006</v>
      </c>
      <c r="E18" s="137">
        <v>2007</v>
      </c>
      <c r="F18" s="137">
        <v>2008</v>
      </c>
      <c r="G18" s="137">
        <v>2009</v>
      </c>
      <c r="H18" s="137">
        <v>2010</v>
      </c>
      <c r="I18" s="145">
        <v>2011</v>
      </c>
    </row>
    <row r="19" spans="1:9">
      <c r="A19" s="25" t="s">
        <v>418</v>
      </c>
      <c r="B19" s="267">
        <v>15898020</v>
      </c>
      <c r="C19" s="267">
        <v>16311905</v>
      </c>
      <c r="D19" s="267">
        <v>16483279</v>
      </c>
      <c r="E19" s="267">
        <v>16146735</v>
      </c>
      <c r="F19" s="267">
        <v>18858273</v>
      </c>
      <c r="G19" s="267">
        <v>18291890</v>
      </c>
      <c r="H19" s="267">
        <v>18297301</v>
      </c>
      <c r="I19" s="269">
        <v>16907796</v>
      </c>
    </row>
    <row r="20" spans="1:9">
      <c r="A20" s="25" t="s">
        <v>318</v>
      </c>
      <c r="B20" s="146">
        <f t="shared" ref="B20:H20" si="0">B19/1000*0.086</f>
        <v>1367.2297199999998</v>
      </c>
      <c r="C20" s="146">
        <f t="shared" si="0"/>
        <v>1402.82383</v>
      </c>
      <c r="D20" s="146">
        <f t="shared" si="0"/>
        <v>1417.5619939999997</v>
      </c>
      <c r="E20" s="146">
        <f t="shared" si="0"/>
        <v>1388.6192099999998</v>
      </c>
      <c r="F20" s="146">
        <f t="shared" si="0"/>
        <v>1621.8114779999999</v>
      </c>
      <c r="G20" s="146">
        <f t="shared" si="0"/>
        <v>1573.1025399999999</v>
      </c>
      <c r="H20" s="146">
        <f t="shared" si="0"/>
        <v>1573.5678859999998</v>
      </c>
      <c r="I20" s="64">
        <f>I19/1000*0.086</f>
        <v>1454.0704559999997</v>
      </c>
    </row>
    <row r="21" spans="1:9">
      <c r="A21" s="25" t="s">
        <v>319</v>
      </c>
      <c r="B21" s="48">
        <v>4407</v>
      </c>
      <c r="C21" s="48">
        <v>4502</v>
      </c>
      <c r="D21" s="48">
        <v>4600</v>
      </c>
      <c r="E21" s="48">
        <v>4693</v>
      </c>
      <c r="F21" s="48">
        <v>4744</v>
      </c>
      <c r="G21" s="48">
        <v>4870</v>
      </c>
      <c r="H21" s="48">
        <v>4963</v>
      </c>
      <c r="I21" s="270">
        <v>5023</v>
      </c>
    </row>
    <row r="22" spans="1:9" ht="15.75" thickBot="1">
      <c r="A22" s="39" t="s">
        <v>320</v>
      </c>
      <c r="B22" s="266">
        <f>B20/B21</f>
        <v>0.3102404628999319</v>
      </c>
      <c r="C22" s="266">
        <f t="shared" ref="C22:H22" si="1">C20/C21</f>
        <v>0.31160013993780544</v>
      </c>
      <c r="D22" s="266">
        <f t="shared" si="1"/>
        <v>0.30816565086956516</v>
      </c>
      <c r="E22" s="132">
        <f t="shared" si="1"/>
        <v>0.29589158533986787</v>
      </c>
      <c r="F22" s="132">
        <f t="shared" si="1"/>
        <v>0.34186582588532882</v>
      </c>
      <c r="G22" s="132">
        <f t="shared" si="1"/>
        <v>0.32301900205338807</v>
      </c>
      <c r="H22" s="132">
        <f t="shared" si="1"/>
        <v>0.31705981986701587</v>
      </c>
      <c r="I22" s="272">
        <f>I20/I21</f>
        <v>0.28948247182958387</v>
      </c>
    </row>
    <row r="23" spans="1:9">
      <c r="A23" s="62"/>
      <c r="B23" s="209">
        <v>2012</v>
      </c>
      <c r="C23" s="209">
        <v>2013</v>
      </c>
      <c r="D23" s="209">
        <v>2014</v>
      </c>
      <c r="E23" s="258"/>
      <c r="F23" s="258"/>
      <c r="G23" s="258"/>
      <c r="H23" s="258"/>
      <c r="I23" s="259"/>
    </row>
    <row r="24" spans="1:9">
      <c r="A24" s="25" t="s">
        <v>418</v>
      </c>
      <c r="B24" s="268">
        <v>16842340.100000001</v>
      </c>
      <c r="C24" s="268">
        <v>16205790.9</v>
      </c>
      <c r="D24" s="268">
        <v>15414035.9</v>
      </c>
      <c r="E24" s="260"/>
      <c r="F24" s="260"/>
      <c r="G24" s="260"/>
      <c r="H24" s="260"/>
      <c r="I24" s="261"/>
    </row>
    <row r="25" spans="1:9">
      <c r="A25" s="25" t="s">
        <v>318</v>
      </c>
      <c r="B25" s="271">
        <f>B24/1000*0.086</f>
        <v>1448.4412485999999</v>
      </c>
      <c r="C25" s="271">
        <f>C24/1000*0.086</f>
        <v>1393.6980173999998</v>
      </c>
      <c r="D25" s="271">
        <f>D24/1000*0.086</f>
        <v>1325.6070874</v>
      </c>
      <c r="E25" s="260"/>
      <c r="F25" s="260"/>
      <c r="G25" s="260"/>
      <c r="H25" s="260"/>
      <c r="I25" s="261"/>
    </row>
    <row r="26" spans="1:9">
      <c r="A26" s="25" t="s">
        <v>319</v>
      </c>
      <c r="B26" s="262">
        <v>4985</v>
      </c>
      <c r="C26" s="262">
        <v>5061</v>
      </c>
      <c r="D26" s="262">
        <v>6016</v>
      </c>
      <c r="E26" s="260"/>
      <c r="F26" s="260"/>
      <c r="G26" s="260"/>
      <c r="H26" s="260"/>
      <c r="I26" s="261"/>
    </row>
    <row r="27" spans="1:9" ht="15.75" thickBot="1">
      <c r="A27" s="39" t="s">
        <v>320</v>
      </c>
      <c r="B27" s="254">
        <f>B25/B26</f>
        <v>0.29055992950852555</v>
      </c>
      <c r="C27" s="254">
        <f>C25/C26</f>
        <v>0.27537996787196201</v>
      </c>
      <c r="D27" s="254">
        <f>D25/D26</f>
        <v>0.22034692277260637</v>
      </c>
      <c r="E27" s="260"/>
      <c r="F27" s="260"/>
      <c r="G27" s="260"/>
      <c r="H27" s="260"/>
      <c r="I27" s="261"/>
    </row>
    <row r="28" spans="1:9">
      <c r="A28" s="845"/>
      <c r="B28" s="846"/>
      <c r="C28" s="846"/>
      <c r="D28" s="846"/>
      <c r="E28" s="846"/>
      <c r="F28" s="846"/>
      <c r="G28" s="846"/>
      <c r="H28" s="846"/>
      <c r="I28" s="847"/>
    </row>
    <row r="29" spans="1:9">
      <c r="A29" s="845"/>
      <c r="B29" s="846"/>
      <c r="C29" s="846"/>
      <c r="D29" s="846"/>
      <c r="E29" s="846"/>
      <c r="F29" s="846"/>
      <c r="G29" s="846"/>
      <c r="H29" s="846"/>
      <c r="I29" s="847"/>
    </row>
    <row r="30" spans="1:9">
      <c r="A30" s="845"/>
      <c r="B30" s="846"/>
      <c r="C30" s="846"/>
      <c r="D30" s="846"/>
      <c r="E30" s="846"/>
      <c r="F30" s="846"/>
      <c r="G30" s="846"/>
      <c r="H30" s="846"/>
      <c r="I30" s="847"/>
    </row>
    <row r="31" spans="1:9">
      <c r="A31" s="845"/>
      <c r="B31" s="846"/>
      <c r="C31" s="846"/>
      <c r="D31" s="846"/>
      <c r="E31" s="846"/>
      <c r="F31" s="846"/>
      <c r="G31" s="846"/>
      <c r="H31" s="846"/>
      <c r="I31" s="847"/>
    </row>
    <row r="32" spans="1:9">
      <c r="A32" s="845"/>
      <c r="B32" s="846"/>
      <c r="C32" s="846"/>
      <c r="D32" s="846"/>
      <c r="E32" s="846"/>
      <c r="F32" s="846"/>
      <c r="G32" s="846"/>
      <c r="H32" s="846"/>
      <c r="I32" s="847"/>
    </row>
    <row r="33" spans="1:9">
      <c r="A33" s="845"/>
      <c r="B33" s="846"/>
      <c r="C33" s="846"/>
      <c r="D33" s="846"/>
      <c r="E33" s="846"/>
      <c r="F33" s="846"/>
      <c r="G33" s="846"/>
      <c r="H33" s="846"/>
      <c r="I33" s="847"/>
    </row>
    <row r="34" spans="1:9">
      <c r="A34" s="845"/>
      <c r="B34" s="846"/>
      <c r="C34" s="846"/>
      <c r="D34" s="846"/>
      <c r="E34" s="846"/>
      <c r="F34" s="846"/>
      <c r="G34" s="846"/>
      <c r="H34" s="846"/>
      <c r="I34" s="847"/>
    </row>
    <row r="35" spans="1:9">
      <c r="A35" s="845"/>
      <c r="B35" s="846"/>
      <c r="C35" s="846"/>
      <c r="D35" s="846"/>
      <c r="E35" s="846"/>
      <c r="F35" s="846"/>
      <c r="G35" s="846"/>
      <c r="H35" s="846"/>
      <c r="I35" s="847"/>
    </row>
    <row r="36" spans="1:9">
      <c r="A36" s="845"/>
      <c r="B36" s="846"/>
      <c r="C36" s="846"/>
      <c r="D36" s="846"/>
      <c r="E36" s="846"/>
      <c r="F36" s="846"/>
      <c r="G36" s="846"/>
      <c r="H36" s="846"/>
      <c r="I36" s="847"/>
    </row>
    <row r="37" spans="1:9">
      <c r="A37" s="845"/>
      <c r="B37" s="846"/>
      <c r="C37" s="846"/>
      <c r="D37" s="846"/>
      <c r="E37" s="846"/>
      <c r="F37" s="846"/>
      <c r="G37" s="846"/>
      <c r="H37" s="846"/>
      <c r="I37" s="847"/>
    </row>
    <row r="38" spans="1:9" ht="52.5" customHeight="1">
      <c r="A38" s="845"/>
      <c r="B38" s="846"/>
      <c r="C38" s="846"/>
      <c r="D38" s="846"/>
      <c r="E38" s="846"/>
      <c r="F38" s="846"/>
      <c r="G38" s="846"/>
      <c r="H38" s="846"/>
      <c r="I38" s="847"/>
    </row>
    <row r="39" spans="1:9" ht="43.5" customHeight="1">
      <c r="A39" s="845"/>
      <c r="B39" s="846"/>
      <c r="C39" s="846"/>
      <c r="D39" s="846"/>
      <c r="E39" s="846"/>
      <c r="F39" s="846"/>
      <c r="G39" s="846"/>
      <c r="H39" s="846"/>
      <c r="I39" s="847"/>
    </row>
    <row r="40" spans="1:9" ht="51.75" customHeight="1" thickBot="1">
      <c r="A40" s="848"/>
      <c r="B40" s="849"/>
      <c r="C40" s="849"/>
      <c r="D40" s="849"/>
      <c r="E40" s="849"/>
      <c r="F40" s="849"/>
      <c r="G40" s="849"/>
      <c r="H40" s="849"/>
      <c r="I40" s="850"/>
    </row>
    <row r="41" spans="1:9">
      <c r="A41" s="448" t="s">
        <v>484</v>
      </c>
      <c r="B41" s="653"/>
      <c r="C41" s="653"/>
      <c r="D41" s="653"/>
      <c r="E41" s="653"/>
      <c r="F41" s="653"/>
      <c r="G41" s="653"/>
      <c r="H41" s="653"/>
      <c r="I41" s="654"/>
    </row>
    <row r="42" spans="1:9">
      <c r="A42" s="527"/>
      <c r="B42" s="655"/>
      <c r="C42" s="655"/>
      <c r="D42" s="655"/>
      <c r="E42" s="655"/>
      <c r="F42" s="655"/>
      <c r="G42" s="655"/>
      <c r="H42" s="655"/>
      <c r="I42" s="656"/>
    </row>
    <row r="43" spans="1:9">
      <c r="A43" s="527"/>
      <c r="B43" s="655"/>
      <c r="C43" s="655"/>
      <c r="D43" s="655"/>
      <c r="E43" s="655"/>
      <c r="F43" s="655"/>
      <c r="G43" s="655"/>
      <c r="H43" s="655"/>
      <c r="I43" s="656"/>
    </row>
    <row r="44" spans="1:9">
      <c r="A44" s="527"/>
      <c r="B44" s="655"/>
      <c r="C44" s="655"/>
      <c r="D44" s="655"/>
      <c r="E44" s="655"/>
      <c r="F44" s="655"/>
      <c r="G44" s="655"/>
      <c r="H44" s="655"/>
      <c r="I44" s="656"/>
    </row>
    <row r="45" spans="1:9" ht="15.75" thickBot="1">
      <c r="A45" s="682"/>
      <c r="B45" s="683"/>
      <c r="C45" s="683"/>
      <c r="D45" s="683"/>
      <c r="E45" s="683"/>
      <c r="F45" s="683"/>
      <c r="G45" s="683"/>
      <c r="H45" s="683"/>
      <c r="I45" s="684"/>
    </row>
    <row r="46" spans="1:9">
      <c r="A46" s="448" t="s">
        <v>472</v>
      </c>
      <c r="B46" s="653"/>
      <c r="C46" s="653"/>
      <c r="D46" s="653"/>
      <c r="E46" s="653"/>
      <c r="F46" s="653"/>
      <c r="G46" s="653"/>
      <c r="H46" s="653"/>
      <c r="I46" s="654"/>
    </row>
    <row r="47" spans="1:9">
      <c r="A47" s="527"/>
      <c r="B47" s="655"/>
      <c r="C47" s="655"/>
      <c r="D47" s="655"/>
      <c r="E47" s="655"/>
      <c r="F47" s="655"/>
      <c r="G47" s="655"/>
      <c r="H47" s="655"/>
      <c r="I47" s="656"/>
    </row>
    <row r="48" spans="1:9">
      <c r="A48" s="527"/>
      <c r="B48" s="655"/>
      <c r="C48" s="655"/>
      <c r="D48" s="655"/>
      <c r="E48" s="655"/>
      <c r="F48" s="655"/>
      <c r="G48" s="655"/>
      <c r="H48" s="655"/>
      <c r="I48" s="656"/>
    </row>
    <row r="49" spans="1:9">
      <c r="A49" s="527"/>
      <c r="B49" s="655"/>
      <c r="C49" s="655"/>
      <c r="D49" s="655"/>
      <c r="E49" s="655"/>
      <c r="F49" s="655"/>
      <c r="G49" s="655"/>
      <c r="H49" s="655"/>
      <c r="I49" s="656"/>
    </row>
    <row r="50" spans="1:9">
      <c r="A50" s="552" t="s">
        <v>526</v>
      </c>
      <c r="B50" s="553"/>
      <c r="C50" s="553"/>
      <c r="D50" s="553"/>
      <c r="E50" s="553"/>
      <c r="F50" s="553"/>
      <c r="G50" s="553"/>
      <c r="H50" s="553"/>
      <c r="I50" s="554"/>
    </row>
    <row r="51" spans="1:9">
      <c r="A51" s="558"/>
      <c r="B51" s="559"/>
      <c r="C51" s="559"/>
      <c r="D51" s="559"/>
      <c r="E51" s="559"/>
      <c r="F51" s="559"/>
      <c r="G51" s="559"/>
      <c r="H51" s="559"/>
      <c r="I51" s="560"/>
    </row>
  </sheetData>
  <sheetProtection sheet="1" formatCells="0" formatColumns="0" formatRows="0" insertColumns="0" insertRows="0" insertHyperlinks="0" deleteColumns="0" deleteRows="0" sort="0" autoFilter="0" pivotTables="0"/>
  <mergeCells count="21">
    <mergeCell ref="A12:I12"/>
    <mergeCell ref="A1:I1"/>
    <mergeCell ref="A2:I2"/>
    <mergeCell ref="A3:I3"/>
    <mergeCell ref="A4:I4"/>
    <mergeCell ref="A5:I5"/>
    <mergeCell ref="A6:I6"/>
    <mergeCell ref="A7:I7"/>
    <mergeCell ref="A8:I8"/>
    <mergeCell ref="A9:I9"/>
    <mergeCell ref="A10:I10"/>
    <mergeCell ref="A11:I11"/>
    <mergeCell ref="A50:I51"/>
    <mergeCell ref="A41:I45"/>
    <mergeCell ref="A46:I49"/>
    <mergeCell ref="A13:I13"/>
    <mergeCell ref="A14:I14"/>
    <mergeCell ref="A15:I15"/>
    <mergeCell ref="A16:I16"/>
    <mergeCell ref="A17:I17"/>
    <mergeCell ref="A28:I40"/>
  </mergeCells>
  <hyperlinks>
    <hyperlink ref="A14"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dimension ref="A1:J48"/>
  <sheetViews>
    <sheetView workbookViewId="0">
      <selection activeCell="A15" sqref="A15:J15"/>
    </sheetView>
  </sheetViews>
  <sheetFormatPr baseColWidth="10" defaultRowHeight="15"/>
  <cols>
    <col min="1" max="1" width="17" customWidth="1"/>
    <col min="10" max="10" width="11.42578125" customWidth="1"/>
  </cols>
  <sheetData>
    <row r="1" spans="1:10">
      <c r="A1" s="482" t="s">
        <v>51</v>
      </c>
      <c r="B1" s="483"/>
      <c r="C1" s="483"/>
      <c r="D1" s="483"/>
      <c r="E1" s="483"/>
      <c r="F1" s="483"/>
      <c r="G1" s="483"/>
      <c r="H1" s="483"/>
      <c r="I1" s="483"/>
      <c r="J1" s="484"/>
    </row>
    <row r="2" spans="1:10" ht="15.75" thickBot="1">
      <c r="A2" s="533"/>
      <c r="B2" s="534"/>
      <c r="C2" s="534"/>
      <c r="D2" s="534"/>
      <c r="E2" s="534"/>
      <c r="F2" s="534"/>
      <c r="G2" s="534"/>
      <c r="H2" s="534"/>
      <c r="I2" s="534"/>
      <c r="J2" s="535"/>
    </row>
    <row r="3" spans="1:10" ht="18.75" customHeight="1" thickBot="1">
      <c r="A3" s="491" t="s">
        <v>52</v>
      </c>
      <c r="B3" s="492"/>
      <c r="C3" s="492"/>
      <c r="D3" s="492"/>
      <c r="E3" s="492"/>
      <c r="F3" s="492"/>
      <c r="G3" s="492"/>
      <c r="H3" s="492"/>
      <c r="I3" s="492"/>
      <c r="J3" s="493"/>
    </row>
    <row r="4" spans="1:10" ht="15.75" thickBot="1">
      <c r="A4" s="491"/>
      <c r="B4" s="492"/>
      <c r="C4" s="492"/>
      <c r="D4" s="492"/>
      <c r="E4" s="492"/>
      <c r="F4" s="492"/>
      <c r="G4" s="492"/>
      <c r="H4" s="492"/>
      <c r="I4" s="492"/>
      <c r="J4" s="493"/>
    </row>
    <row r="5" spans="1:10" ht="34.5" customHeight="1" thickBot="1">
      <c r="A5" s="497" t="s">
        <v>53</v>
      </c>
      <c r="B5" s="498"/>
      <c r="C5" s="498"/>
      <c r="D5" s="498"/>
      <c r="E5" s="498"/>
      <c r="F5" s="498"/>
      <c r="G5" s="498"/>
      <c r="H5" s="498"/>
      <c r="I5" s="498"/>
      <c r="J5" s="499"/>
    </row>
    <row r="6" spans="1:10" ht="15.75" thickBot="1">
      <c r="A6" s="497"/>
      <c r="B6" s="498"/>
      <c r="C6" s="498"/>
      <c r="D6" s="498"/>
      <c r="E6" s="498"/>
      <c r="F6" s="498"/>
      <c r="G6" s="498"/>
      <c r="H6" s="498"/>
      <c r="I6" s="498"/>
      <c r="J6" s="499"/>
    </row>
    <row r="7" spans="1:10">
      <c r="A7" s="479" t="s">
        <v>38</v>
      </c>
      <c r="B7" s="480"/>
      <c r="C7" s="480"/>
      <c r="D7" s="480"/>
      <c r="E7" s="480"/>
      <c r="F7" s="480"/>
      <c r="G7" s="480"/>
      <c r="H7" s="480"/>
      <c r="I7" s="480"/>
      <c r="J7" s="481"/>
    </row>
    <row r="8" spans="1:10" ht="72" customHeight="1" thickBot="1">
      <c r="A8" s="509" t="s">
        <v>54</v>
      </c>
      <c r="B8" s="510"/>
      <c r="C8" s="510"/>
      <c r="D8" s="510"/>
      <c r="E8" s="510"/>
      <c r="F8" s="510"/>
      <c r="G8" s="510"/>
      <c r="H8" s="510"/>
      <c r="I8" s="510"/>
      <c r="J8" s="511"/>
    </row>
    <row r="9" spans="1:10" ht="15.75" thickBot="1">
      <c r="A9" s="503"/>
      <c r="B9" s="504"/>
      <c r="C9" s="504"/>
      <c r="D9" s="504"/>
      <c r="E9" s="504"/>
      <c r="F9" s="504"/>
      <c r="G9" s="504"/>
      <c r="H9" s="504"/>
      <c r="I9" s="504"/>
      <c r="J9" s="505"/>
    </row>
    <row r="10" spans="1:10" ht="15.75" thickBot="1">
      <c r="A10" s="506" t="s">
        <v>55</v>
      </c>
      <c r="B10" s="507"/>
      <c r="C10" s="507"/>
      <c r="D10" s="507"/>
      <c r="E10" s="507"/>
      <c r="F10" s="507"/>
      <c r="G10" s="507"/>
      <c r="H10" s="507"/>
      <c r="I10" s="507"/>
      <c r="J10" s="508"/>
    </row>
    <row r="11" spans="1:10" ht="15.75" thickBot="1">
      <c r="A11" s="503"/>
      <c r="B11" s="504"/>
      <c r="C11" s="504"/>
      <c r="D11" s="504"/>
      <c r="E11" s="504"/>
      <c r="F11" s="504"/>
      <c r="G11" s="504"/>
      <c r="H11" s="504"/>
      <c r="I11" s="504"/>
      <c r="J11" s="505"/>
    </row>
    <row r="12" spans="1:10">
      <c r="A12" s="479" t="s">
        <v>41</v>
      </c>
      <c r="B12" s="480"/>
      <c r="C12" s="480"/>
      <c r="D12" s="480"/>
      <c r="E12" s="480"/>
      <c r="F12" s="480"/>
      <c r="G12" s="480"/>
      <c r="H12" s="480"/>
      <c r="I12" s="480"/>
      <c r="J12" s="481"/>
    </row>
    <row r="13" spans="1:10">
      <c r="A13" s="512" t="s">
        <v>42</v>
      </c>
      <c r="B13" s="513"/>
      <c r="C13" s="513"/>
      <c r="D13" s="513"/>
      <c r="E13" s="513"/>
      <c r="F13" s="513"/>
      <c r="G13" s="513"/>
      <c r="H13" s="513"/>
      <c r="I13" s="513"/>
      <c r="J13" s="514"/>
    </row>
    <row r="14" spans="1:10">
      <c r="A14" s="515" t="s">
        <v>43</v>
      </c>
      <c r="B14" s="516"/>
      <c r="C14" s="516"/>
      <c r="D14" s="516"/>
      <c r="E14" s="516"/>
      <c r="F14" s="516"/>
      <c r="G14" s="516"/>
      <c r="H14" s="516"/>
      <c r="I14" s="516"/>
      <c r="J14" s="517"/>
    </row>
    <row r="15" spans="1:10" ht="15.75" thickBot="1">
      <c r="A15" s="518"/>
      <c r="B15" s="519"/>
      <c r="C15" s="519"/>
      <c r="D15" s="519"/>
      <c r="E15" s="519"/>
      <c r="F15" s="519"/>
      <c r="G15" s="519"/>
      <c r="H15" s="519"/>
      <c r="I15" s="519"/>
      <c r="J15" s="520"/>
    </row>
    <row r="16" spans="1:10">
      <c r="A16" s="521" t="s">
        <v>44</v>
      </c>
      <c r="B16" s="522"/>
      <c r="C16" s="522"/>
      <c r="D16" s="522"/>
      <c r="E16" s="522"/>
      <c r="F16" s="522"/>
      <c r="G16" s="522"/>
      <c r="H16" s="522"/>
      <c r="I16" s="522"/>
      <c r="J16" s="523"/>
    </row>
    <row r="17" spans="1:10" ht="15.75" thickBot="1">
      <c r="A17" s="524"/>
      <c r="B17" s="525"/>
      <c r="C17" s="525"/>
      <c r="D17" s="525"/>
      <c r="E17" s="525"/>
      <c r="F17" s="525"/>
      <c r="G17" s="525"/>
      <c r="H17" s="525"/>
      <c r="I17" s="525"/>
      <c r="J17" s="526"/>
    </row>
    <row r="18" spans="1:10">
      <c r="A18" s="3"/>
      <c r="B18" s="4">
        <v>2004</v>
      </c>
      <c r="C18" s="4">
        <v>2005</v>
      </c>
      <c r="D18" s="4">
        <v>2006</v>
      </c>
      <c r="E18" s="4">
        <v>2007</v>
      </c>
      <c r="F18" s="4">
        <v>2008</v>
      </c>
      <c r="G18" s="4">
        <v>2009</v>
      </c>
      <c r="H18" s="13">
        <v>2010</v>
      </c>
      <c r="I18" s="45">
        <v>2011</v>
      </c>
      <c r="J18" s="45">
        <v>2012</v>
      </c>
    </row>
    <row r="19" spans="1:10">
      <c r="A19" s="178" t="s">
        <v>56</v>
      </c>
      <c r="B19" s="7">
        <v>4363</v>
      </c>
      <c r="C19" s="7">
        <v>4457</v>
      </c>
      <c r="D19" s="7">
        <v>4546</v>
      </c>
      <c r="E19" s="7">
        <v>4640</v>
      </c>
      <c r="F19" s="7">
        <v>4696</v>
      </c>
      <c r="G19" s="7">
        <v>4808</v>
      </c>
      <c r="H19" s="7">
        <v>4900</v>
      </c>
      <c r="I19" s="7">
        <v>4956</v>
      </c>
      <c r="J19" s="7">
        <v>4915</v>
      </c>
    </row>
    <row r="20" spans="1:10">
      <c r="A20" s="178" t="s">
        <v>57</v>
      </c>
      <c r="B20" s="48">
        <v>780</v>
      </c>
      <c r="C20" s="48">
        <v>802</v>
      </c>
      <c r="D20" s="48">
        <v>807</v>
      </c>
      <c r="E20" s="48">
        <v>821</v>
      </c>
      <c r="F20" s="48">
        <v>820</v>
      </c>
      <c r="G20" s="48">
        <v>836</v>
      </c>
      <c r="H20" s="48">
        <v>861</v>
      </c>
      <c r="I20" s="7">
        <v>878</v>
      </c>
      <c r="J20" s="7">
        <v>876</v>
      </c>
    </row>
    <row r="21" spans="1:10">
      <c r="A21" s="178" t="s">
        <v>58</v>
      </c>
      <c r="B21" s="48">
        <v>2896</v>
      </c>
      <c r="C21" s="48">
        <v>2987</v>
      </c>
      <c r="D21" s="48">
        <v>3067</v>
      </c>
      <c r="E21" s="48">
        <v>3139</v>
      </c>
      <c r="F21" s="48">
        <v>3187</v>
      </c>
      <c r="G21" s="48">
        <v>3266</v>
      </c>
      <c r="H21" s="48">
        <v>3314</v>
      </c>
      <c r="I21" s="7">
        <v>3333</v>
      </c>
      <c r="J21" s="7">
        <v>3272</v>
      </c>
    </row>
    <row r="22" spans="1:10">
      <c r="A22" s="178" t="s">
        <v>59</v>
      </c>
      <c r="B22" s="48">
        <v>687</v>
      </c>
      <c r="C22" s="48">
        <v>668</v>
      </c>
      <c r="D22" s="48">
        <v>672</v>
      </c>
      <c r="E22" s="48">
        <v>680</v>
      </c>
      <c r="F22" s="48">
        <v>689</v>
      </c>
      <c r="G22" s="48">
        <v>706</v>
      </c>
      <c r="H22" s="48">
        <v>725</v>
      </c>
      <c r="I22" s="7">
        <v>754</v>
      </c>
      <c r="J22" s="7">
        <v>767</v>
      </c>
    </row>
    <row r="23" spans="1:10" ht="15.75" thickBot="1">
      <c r="A23" s="178" t="s">
        <v>60</v>
      </c>
      <c r="B23" s="314">
        <f t="shared" ref="B23:J23" si="0">(B20+B22)/B21*100</f>
        <v>50.656077348066297</v>
      </c>
      <c r="C23" s="314">
        <f t="shared" si="0"/>
        <v>49.213257448945427</v>
      </c>
      <c r="D23" s="314">
        <f t="shared" si="0"/>
        <v>48.223019237039452</v>
      </c>
      <c r="E23" s="314">
        <f t="shared" si="0"/>
        <v>47.817776361898694</v>
      </c>
      <c r="F23" s="314">
        <f t="shared" si="0"/>
        <v>47.348603702541574</v>
      </c>
      <c r="G23" s="314">
        <f t="shared" si="0"/>
        <v>47.213717085119413</v>
      </c>
      <c r="H23" s="314">
        <f t="shared" si="0"/>
        <v>47.857573928786962</v>
      </c>
      <c r="I23" s="157">
        <f t="shared" si="0"/>
        <v>48.964896489648964</v>
      </c>
      <c r="J23" s="157">
        <f t="shared" si="0"/>
        <v>50.213936430317851</v>
      </c>
    </row>
    <row r="24" spans="1:10">
      <c r="A24" s="3"/>
      <c r="B24" s="4">
        <v>2013</v>
      </c>
      <c r="C24" s="4">
        <v>2014</v>
      </c>
      <c r="D24" s="4">
        <v>2015</v>
      </c>
      <c r="E24" s="168"/>
      <c r="F24" s="168"/>
      <c r="G24" s="168"/>
      <c r="H24" s="168"/>
      <c r="I24" s="168"/>
      <c r="J24" s="176"/>
    </row>
    <row r="25" spans="1:10">
      <c r="A25" s="178" t="s">
        <v>56</v>
      </c>
      <c r="B25" s="164">
        <v>4991</v>
      </c>
      <c r="C25" s="164">
        <v>4940</v>
      </c>
      <c r="D25" s="237"/>
      <c r="E25" s="170"/>
      <c r="F25" s="170"/>
      <c r="G25" s="170"/>
      <c r="H25" s="170"/>
      <c r="I25" s="170"/>
      <c r="J25" s="177"/>
    </row>
    <row r="26" spans="1:10">
      <c r="A26" s="178" t="s">
        <v>57</v>
      </c>
      <c r="B26" s="164">
        <v>888</v>
      </c>
      <c r="C26" s="164">
        <v>873</v>
      </c>
      <c r="D26" s="237"/>
      <c r="E26" s="170"/>
      <c r="F26" s="170"/>
      <c r="G26" s="170"/>
      <c r="H26" s="170"/>
      <c r="I26" s="170"/>
      <c r="J26" s="177"/>
    </row>
    <row r="27" spans="1:10">
      <c r="A27" s="178" t="s">
        <v>58</v>
      </c>
      <c r="B27" s="164">
        <v>3329</v>
      </c>
      <c r="C27" s="164">
        <v>3290</v>
      </c>
      <c r="D27" s="237"/>
      <c r="E27" s="170"/>
      <c r="F27" s="170"/>
      <c r="G27" s="170"/>
      <c r="H27" s="170"/>
      <c r="I27" s="170"/>
      <c r="J27" s="177"/>
    </row>
    <row r="28" spans="1:10">
      <c r="A28" s="178" t="s">
        <v>59</v>
      </c>
      <c r="B28" s="164">
        <v>774</v>
      </c>
      <c r="C28" s="164">
        <v>777</v>
      </c>
      <c r="D28" s="237"/>
      <c r="E28" s="170"/>
      <c r="F28" s="170"/>
      <c r="G28" s="170"/>
      <c r="H28" s="170"/>
      <c r="I28" s="170"/>
      <c r="J28" s="177"/>
    </row>
    <row r="29" spans="1:10">
      <c r="A29" s="178" t="s">
        <v>60</v>
      </c>
      <c r="B29" s="231">
        <f>(B26+B28)/B27*100</f>
        <v>49.924902373085011</v>
      </c>
      <c r="C29" s="231">
        <f>(C26+C28)/C27*100</f>
        <v>50.151975683890583</v>
      </c>
      <c r="D29" s="236"/>
      <c r="E29" s="170"/>
      <c r="F29" s="170"/>
      <c r="G29" s="170"/>
      <c r="H29" s="170"/>
      <c r="I29" s="170"/>
      <c r="J29" s="177"/>
    </row>
    <row r="30" spans="1:10" ht="42.75" customHeight="1">
      <c r="A30" s="528"/>
      <c r="B30" s="458"/>
      <c r="C30" s="458"/>
      <c r="D30" s="458"/>
      <c r="E30" s="458"/>
      <c r="F30" s="458"/>
      <c r="G30" s="458"/>
      <c r="H30" s="458"/>
      <c r="I30" s="458"/>
      <c r="J30" s="529"/>
    </row>
    <row r="31" spans="1:10" ht="48.75" customHeight="1">
      <c r="A31" s="528"/>
      <c r="B31" s="458"/>
      <c r="C31" s="458"/>
      <c r="D31" s="458"/>
      <c r="E31" s="458"/>
      <c r="F31" s="458"/>
      <c r="G31" s="458"/>
      <c r="H31" s="458"/>
      <c r="I31" s="458"/>
      <c r="J31" s="529"/>
    </row>
    <row r="32" spans="1:10" ht="80.25" customHeight="1">
      <c r="A32" s="528"/>
      <c r="B32" s="458"/>
      <c r="C32" s="458"/>
      <c r="D32" s="458"/>
      <c r="E32" s="458"/>
      <c r="F32" s="458"/>
      <c r="G32" s="458"/>
      <c r="H32" s="458"/>
      <c r="I32" s="458"/>
      <c r="J32" s="529"/>
    </row>
    <row r="33" spans="1:10">
      <c r="A33" s="528"/>
      <c r="B33" s="458"/>
      <c r="C33" s="458"/>
      <c r="D33" s="458"/>
      <c r="E33" s="458"/>
      <c r="F33" s="458"/>
      <c r="G33" s="458"/>
      <c r="H33" s="458"/>
      <c r="I33" s="458"/>
      <c r="J33" s="529"/>
    </row>
    <row r="34" spans="1:10">
      <c r="A34" s="528"/>
      <c r="B34" s="458"/>
      <c r="C34" s="458"/>
      <c r="D34" s="458"/>
      <c r="E34" s="458"/>
      <c r="F34" s="458"/>
      <c r="G34" s="458"/>
      <c r="H34" s="458"/>
      <c r="I34" s="458"/>
      <c r="J34" s="529"/>
    </row>
    <row r="35" spans="1:10" ht="41.25" customHeight="1">
      <c r="A35" s="528"/>
      <c r="B35" s="458"/>
      <c r="C35" s="458"/>
      <c r="D35" s="458"/>
      <c r="E35" s="458"/>
      <c r="F35" s="458"/>
      <c r="G35" s="458"/>
      <c r="H35" s="458"/>
      <c r="I35" s="458"/>
      <c r="J35" s="529"/>
    </row>
    <row r="36" spans="1:10">
      <c r="A36" s="528"/>
      <c r="B36" s="458"/>
      <c r="C36" s="458"/>
      <c r="D36" s="458"/>
      <c r="E36" s="458"/>
      <c r="F36" s="458"/>
      <c r="G36" s="458"/>
      <c r="H36" s="458"/>
      <c r="I36" s="458"/>
      <c r="J36" s="529"/>
    </row>
    <row r="37" spans="1:10">
      <c r="A37" s="528"/>
      <c r="B37" s="458"/>
      <c r="C37" s="458"/>
      <c r="D37" s="458"/>
      <c r="E37" s="458"/>
      <c r="F37" s="458"/>
      <c r="G37" s="458"/>
      <c r="H37" s="458"/>
      <c r="I37" s="458"/>
      <c r="J37" s="529"/>
    </row>
    <row r="38" spans="1:10">
      <c r="A38" s="528"/>
      <c r="B38" s="458"/>
      <c r="C38" s="458"/>
      <c r="D38" s="458"/>
      <c r="E38" s="458"/>
      <c r="F38" s="458"/>
      <c r="G38" s="458"/>
      <c r="H38" s="458"/>
      <c r="I38" s="458"/>
      <c r="J38" s="529"/>
    </row>
    <row r="39" spans="1:10">
      <c r="A39" s="528"/>
      <c r="B39" s="458"/>
      <c r="C39" s="458"/>
      <c r="D39" s="458"/>
      <c r="E39" s="458"/>
      <c r="F39" s="458"/>
      <c r="G39" s="458"/>
      <c r="H39" s="458"/>
      <c r="I39" s="458"/>
      <c r="J39" s="529"/>
    </row>
    <row r="40" spans="1:10">
      <c r="A40" s="530"/>
      <c r="B40" s="531"/>
      <c r="C40" s="531"/>
      <c r="D40" s="531"/>
      <c r="E40" s="531"/>
      <c r="F40" s="531"/>
      <c r="G40" s="531"/>
      <c r="H40" s="531"/>
      <c r="I40" s="531"/>
      <c r="J40" s="532"/>
    </row>
    <row r="41" spans="1:10">
      <c r="A41" s="527" t="s">
        <v>436</v>
      </c>
      <c r="B41" s="452"/>
      <c r="C41" s="452"/>
      <c r="D41" s="452"/>
      <c r="E41" s="452"/>
      <c r="F41" s="452"/>
      <c r="G41" s="452"/>
      <c r="H41" s="452"/>
      <c r="I41" s="452"/>
      <c r="J41" s="453"/>
    </row>
    <row r="42" spans="1:10">
      <c r="A42" s="451"/>
      <c r="B42" s="452"/>
      <c r="C42" s="452"/>
      <c r="D42" s="452"/>
      <c r="E42" s="452"/>
      <c r="F42" s="452"/>
      <c r="G42" s="452"/>
      <c r="H42" s="452"/>
      <c r="I42" s="452"/>
      <c r="J42" s="453"/>
    </row>
    <row r="43" spans="1:10">
      <c r="A43" s="451"/>
      <c r="B43" s="452"/>
      <c r="C43" s="452"/>
      <c r="D43" s="452"/>
      <c r="E43" s="452"/>
      <c r="F43" s="452"/>
      <c r="G43" s="452"/>
      <c r="H43" s="452"/>
      <c r="I43" s="452"/>
      <c r="J43" s="453"/>
    </row>
    <row r="44" spans="1:10" ht="15.75" thickBot="1">
      <c r="A44" s="454"/>
      <c r="B44" s="455"/>
      <c r="C44" s="455"/>
      <c r="D44" s="455"/>
      <c r="E44" s="455"/>
      <c r="F44" s="455"/>
      <c r="G44" s="455"/>
      <c r="H44" s="455"/>
      <c r="I44" s="455"/>
      <c r="J44" s="456"/>
    </row>
    <row r="45" spans="1:10">
      <c r="A45" s="448" t="s">
        <v>437</v>
      </c>
      <c r="B45" s="449"/>
      <c r="C45" s="449"/>
      <c r="D45" s="449"/>
      <c r="E45" s="449"/>
      <c r="F45" s="449"/>
      <c r="G45" s="449"/>
      <c r="H45" s="449"/>
      <c r="I45" s="449"/>
      <c r="J45" s="450"/>
    </row>
    <row r="46" spans="1:10">
      <c r="A46" s="451"/>
      <c r="B46" s="452"/>
      <c r="C46" s="452"/>
      <c r="D46" s="452"/>
      <c r="E46" s="452"/>
      <c r="F46" s="452"/>
      <c r="G46" s="452"/>
      <c r="H46" s="452"/>
      <c r="I46" s="452"/>
      <c r="J46" s="453"/>
    </row>
    <row r="47" spans="1:10">
      <c r="A47" s="451"/>
      <c r="B47" s="452"/>
      <c r="C47" s="452"/>
      <c r="D47" s="452"/>
      <c r="E47" s="452"/>
      <c r="F47" s="452"/>
      <c r="G47" s="452"/>
      <c r="H47" s="452"/>
      <c r="I47" s="452"/>
      <c r="J47" s="453"/>
    </row>
    <row r="48" spans="1:10" ht="15.75" thickBot="1">
      <c r="A48" s="454"/>
      <c r="B48" s="455"/>
      <c r="C48" s="455"/>
      <c r="D48" s="455"/>
      <c r="E48" s="455"/>
      <c r="F48" s="455"/>
      <c r="G48" s="455"/>
      <c r="H48" s="455"/>
      <c r="I48" s="455"/>
      <c r="J48" s="456"/>
    </row>
  </sheetData>
  <sheetProtection sheet="1" objects="1" scenarios="1" formatCells="0" formatColumns="0" formatRows="0" insertColumns="0" insertRows="0" insertHyperlinks="0" deleteColumns="0" deleteRows="0"/>
  <mergeCells count="19">
    <mergeCell ref="A7:J7"/>
    <mergeCell ref="A30:J40"/>
    <mergeCell ref="A1:J1"/>
    <mergeCell ref="A2:J2"/>
    <mergeCell ref="A3:J3"/>
    <mergeCell ref="A4:J4"/>
    <mergeCell ref="A5:J5"/>
    <mergeCell ref="A6:J6"/>
    <mergeCell ref="A45:J48"/>
    <mergeCell ref="A8:J8"/>
    <mergeCell ref="A9:J9"/>
    <mergeCell ref="A10:J10"/>
    <mergeCell ref="A11:J11"/>
    <mergeCell ref="A12:J12"/>
    <mergeCell ref="A13:J13"/>
    <mergeCell ref="A14:J14"/>
    <mergeCell ref="A15:J15"/>
    <mergeCell ref="A16:J17"/>
    <mergeCell ref="A41:J44"/>
  </mergeCells>
  <hyperlinks>
    <hyperlink ref="A14" r:id="rId1"/>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dimension ref="A1:I55"/>
  <sheetViews>
    <sheetView workbookViewId="0">
      <selection activeCell="A15" sqref="A15:I15"/>
    </sheetView>
  </sheetViews>
  <sheetFormatPr baseColWidth="10" defaultRowHeight="15"/>
  <cols>
    <col min="1" max="1" width="24.28515625" customWidth="1"/>
    <col min="2" max="2" width="17.7109375" customWidth="1"/>
    <col min="3" max="3" width="15.28515625" customWidth="1"/>
    <col min="4" max="4" width="17.5703125" customWidth="1"/>
    <col min="5" max="5" width="17.140625" customWidth="1"/>
  </cols>
  <sheetData>
    <row r="1" spans="1:9">
      <c r="A1" s="482" t="s">
        <v>321</v>
      </c>
      <c r="B1" s="483"/>
      <c r="C1" s="483"/>
      <c r="D1" s="483"/>
      <c r="E1" s="483"/>
      <c r="F1" s="483"/>
      <c r="G1" s="483"/>
      <c r="H1" s="483"/>
      <c r="I1" s="484"/>
    </row>
    <row r="2" spans="1:9" ht="15.75" thickBot="1">
      <c r="A2" s="597"/>
      <c r="B2" s="598"/>
      <c r="C2" s="598"/>
      <c r="D2" s="598"/>
      <c r="E2" s="598"/>
      <c r="F2" s="598"/>
      <c r="G2" s="598"/>
      <c r="H2" s="598"/>
      <c r="I2" s="599"/>
    </row>
    <row r="3" spans="1:9" ht="15.75" thickBot="1">
      <c r="A3" s="491" t="s">
        <v>144</v>
      </c>
      <c r="B3" s="492"/>
      <c r="C3" s="492"/>
      <c r="D3" s="492"/>
      <c r="E3" s="492"/>
      <c r="F3" s="492"/>
      <c r="G3" s="492"/>
      <c r="H3" s="492"/>
      <c r="I3" s="493"/>
    </row>
    <row r="4" spans="1:9" ht="15.75" thickBot="1">
      <c r="A4" s="536"/>
      <c r="B4" s="537"/>
      <c r="C4" s="537"/>
      <c r="D4" s="537"/>
      <c r="E4" s="537"/>
      <c r="F4" s="537"/>
      <c r="G4" s="537"/>
      <c r="H4" s="537"/>
      <c r="I4" s="538"/>
    </row>
    <row r="5" spans="1:9" ht="29.25" customHeight="1" thickBot="1">
      <c r="A5" s="497" t="s">
        <v>322</v>
      </c>
      <c r="B5" s="498"/>
      <c r="C5" s="498"/>
      <c r="D5" s="498"/>
      <c r="E5" s="498"/>
      <c r="F5" s="498"/>
      <c r="G5" s="498"/>
      <c r="H5" s="498"/>
      <c r="I5" s="499"/>
    </row>
    <row r="6" spans="1:9" ht="15.75" thickBot="1">
      <c r="A6" s="851"/>
      <c r="B6" s="647"/>
      <c r="C6" s="647"/>
      <c r="D6" s="647"/>
      <c r="E6" s="647"/>
      <c r="F6" s="647"/>
      <c r="G6" s="647"/>
      <c r="H6" s="647"/>
      <c r="I6" s="852"/>
    </row>
    <row r="7" spans="1:9">
      <c r="A7" s="521" t="s">
        <v>38</v>
      </c>
      <c r="B7" s="522"/>
      <c r="C7" s="522"/>
      <c r="D7" s="522"/>
      <c r="E7" s="522"/>
      <c r="F7" s="522"/>
      <c r="G7" s="522"/>
      <c r="H7" s="522"/>
      <c r="I7" s="523"/>
    </row>
    <row r="8" spans="1:9" ht="23.25" customHeight="1" thickBot="1">
      <c r="A8" s="603" t="s">
        <v>323</v>
      </c>
      <c r="B8" s="604"/>
      <c r="C8" s="604"/>
      <c r="D8" s="604"/>
      <c r="E8" s="604"/>
      <c r="F8" s="604"/>
      <c r="G8" s="604"/>
      <c r="H8" s="604"/>
      <c r="I8" s="605"/>
    </row>
    <row r="9" spans="1:9" ht="15.75" thickBot="1">
      <c r="A9" s="588"/>
      <c r="B9" s="589"/>
      <c r="C9" s="589"/>
      <c r="D9" s="589"/>
      <c r="E9" s="589"/>
      <c r="F9" s="589"/>
      <c r="G9" s="589"/>
      <c r="H9" s="589"/>
      <c r="I9" s="590"/>
    </row>
    <row r="10" spans="1:9" ht="15.75" thickBot="1">
      <c r="A10" s="545" t="s">
        <v>324</v>
      </c>
      <c r="B10" s="546"/>
      <c r="C10" s="546"/>
      <c r="D10" s="546"/>
      <c r="E10" s="546"/>
      <c r="F10" s="546"/>
      <c r="G10" s="546"/>
      <c r="H10" s="546"/>
      <c r="I10" s="623"/>
    </row>
    <row r="11" spans="1:9" ht="15.75" thickBot="1">
      <c r="A11" s="588"/>
      <c r="B11" s="589"/>
      <c r="C11" s="589"/>
      <c r="D11" s="589"/>
      <c r="E11" s="589"/>
      <c r="F11" s="589"/>
      <c r="G11" s="589"/>
      <c r="H11" s="589"/>
      <c r="I11" s="590"/>
    </row>
    <row r="12" spans="1:9">
      <c r="A12" s="521" t="s">
        <v>41</v>
      </c>
      <c r="B12" s="522"/>
      <c r="C12" s="522"/>
      <c r="D12" s="522"/>
      <c r="E12" s="522"/>
      <c r="F12" s="522"/>
      <c r="G12" s="522"/>
      <c r="H12" s="522"/>
      <c r="I12" s="523"/>
    </row>
    <row r="13" spans="1:9" ht="17.25" customHeight="1" thickBot="1">
      <c r="A13" s="579" t="s">
        <v>325</v>
      </c>
      <c r="B13" s="580"/>
      <c r="C13" s="580"/>
      <c r="D13" s="580"/>
      <c r="E13" s="580"/>
      <c r="F13" s="580"/>
      <c r="G13" s="580"/>
      <c r="H13" s="580"/>
      <c r="I13" s="581"/>
    </row>
    <row r="14" spans="1:9" ht="15.75" thickBot="1">
      <c r="A14" s="588"/>
      <c r="B14" s="589"/>
      <c r="C14" s="589"/>
      <c r="D14" s="589"/>
      <c r="E14" s="589"/>
      <c r="F14" s="589"/>
      <c r="G14" s="589"/>
      <c r="H14" s="589"/>
      <c r="I14" s="590"/>
    </row>
    <row r="15" spans="1:9">
      <c r="A15" s="591" t="s">
        <v>44</v>
      </c>
      <c r="B15" s="592"/>
      <c r="C15" s="592"/>
      <c r="D15" s="592"/>
      <c r="E15" s="592"/>
      <c r="F15" s="592"/>
      <c r="G15" s="592"/>
      <c r="H15" s="592"/>
      <c r="I15" s="593"/>
    </row>
    <row r="16" spans="1:9">
      <c r="A16" s="61"/>
      <c r="B16" s="124">
        <v>2005</v>
      </c>
      <c r="C16" s="124">
        <v>2006</v>
      </c>
      <c r="D16" s="124">
        <v>2007</v>
      </c>
      <c r="E16" s="124">
        <v>2008</v>
      </c>
      <c r="F16" s="125">
        <v>2009</v>
      </c>
      <c r="G16" s="125">
        <v>2010</v>
      </c>
      <c r="H16" s="125">
        <v>2011</v>
      </c>
      <c r="I16" s="125">
        <v>2012</v>
      </c>
    </row>
    <row r="17" spans="1:9">
      <c r="A17" s="25" t="s">
        <v>326</v>
      </c>
      <c r="B17" s="315">
        <v>0</v>
      </c>
      <c r="C17" s="315">
        <v>0</v>
      </c>
      <c r="D17" s="315">
        <v>0</v>
      </c>
      <c r="E17" s="315">
        <v>0</v>
      </c>
      <c r="F17" s="383">
        <v>0</v>
      </c>
      <c r="G17" s="384">
        <v>0</v>
      </c>
      <c r="H17" s="384">
        <v>0</v>
      </c>
      <c r="I17" s="384">
        <v>0</v>
      </c>
    </row>
    <row r="18" spans="1:9">
      <c r="A18" s="845"/>
      <c r="B18" s="846"/>
      <c r="C18" s="846"/>
      <c r="D18" s="846"/>
      <c r="E18" s="846"/>
      <c r="F18" s="846"/>
      <c r="G18" s="846"/>
      <c r="H18" s="846"/>
      <c r="I18" s="847"/>
    </row>
    <row r="19" spans="1:9">
      <c r="A19" s="845"/>
      <c r="B19" s="846"/>
      <c r="C19" s="846"/>
      <c r="D19" s="846"/>
      <c r="E19" s="846"/>
      <c r="F19" s="846"/>
      <c r="G19" s="846"/>
      <c r="H19" s="846"/>
      <c r="I19" s="847"/>
    </row>
    <row r="20" spans="1:9">
      <c r="A20" s="845"/>
      <c r="B20" s="846"/>
      <c r="C20" s="846"/>
      <c r="D20" s="846"/>
      <c r="E20" s="846"/>
      <c r="F20" s="846"/>
      <c r="G20" s="846"/>
      <c r="H20" s="846"/>
      <c r="I20" s="847"/>
    </row>
    <row r="21" spans="1:9">
      <c r="A21" s="845"/>
      <c r="B21" s="846"/>
      <c r="C21" s="846"/>
      <c r="D21" s="846"/>
      <c r="E21" s="846"/>
      <c r="F21" s="846"/>
      <c r="G21" s="846"/>
      <c r="H21" s="846"/>
      <c r="I21" s="847"/>
    </row>
    <row r="22" spans="1:9">
      <c r="A22" s="845"/>
      <c r="B22" s="846"/>
      <c r="C22" s="846"/>
      <c r="D22" s="846"/>
      <c r="E22" s="846"/>
      <c r="F22" s="846"/>
      <c r="G22" s="846"/>
      <c r="H22" s="846"/>
      <c r="I22" s="847"/>
    </row>
    <row r="23" spans="1:9">
      <c r="A23" s="845"/>
      <c r="B23" s="846"/>
      <c r="C23" s="846"/>
      <c r="D23" s="846"/>
      <c r="E23" s="846"/>
      <c r="F23" s="846"/>
      <c r="G23" s="846"/>
      <c r="H23" s="846"/>
      <c r="I23" s="847"/>
    </row>
    <row r="24" spans="1:9">
      <c r="A24" s="845"/>
      <c r="B24" s="846"/>
      <c r="C24" s="846"/>
      <c r="D24" s="846"/>
      <c r="E24" s="846"/>
      <c r="F24" s="846"/>
      <c r="G24" s="846"/>
      <c r="H24" s="846"/>
      <c r="I24" s="847"/>
    </row>
    <row r="25" spans="1:9">
      <c r="A25" s="845"/>
      <c r="B25" s="846"/>
      <c r="C25" s="846"/>
      <c r="D25" s="846"/>
      <c r="E25" s="846"/>
      <c r="F25" s="846"/>
      <c r="G25" s="846"/>
      <c r="H25" s="846"/>
      <c r="I25" s="847"/>
    </row>
    <row r="26" spans="1:9">
      <c r="A26" s="845"/>
      <c r="B26" s="846"/>
      <c r="C26" s="846"/>
      <c r="D26" s="846"/>
      <c r="E26" s="846"/>
      <c r="F26" s="846"/>
      <c r="G26" s="846"/>
      <c r="H26" s="846"/>
      <c r="I26" s="847"/>
    </row>
    <row r="27" spans="1:9">
      <c r="A27" s="845"/>
      <c r="B27" s="846"/>
      <c r="C27" s="846"/>
      <c r="D27" s="846"/>
      <c r="E27" s="846"/>
      <c r="F27" s="846"/>
      <c r="G27" s="846"/>
      <c r="H27" s="846"/>
      <c r="I27" s="847"/>
    </row>
    <row r="28" spans="1:9">
      <c r="A28" s="845"/>
      <c r="B28" s="846"/>
      <c r="C28" s="846"/>
      <c r="D28" s="846"/>
      <c r="E28" s="846"/>
      <c r="F28" s="846"/>
      <c r="G28" s="846"/>
      <c r="H28" s="846"/>
      <c r="I28" s="847"/>
    </row>
    <row r="29" spans="1:9">
      <c r="A29" s="845"/>
      <c r="B29" s="846"/>
      <c r="C29" s="846"/>
      <c r="D29" s="846"/>
      <c r="E29" s="846"/>
      <c r="F29" s="846"/>
      <c r="G29" s="846"/>
      <c r="H29" s="846"/>
      <c r="I29" s="847"/>
    </row>
    <row r="30" spans="1:9">
      <c r="A30" s="845"/>
      <c r="B30" s="846"/>
      <c r="C30" s="846"/>
      <c r="D30" s="846"/>
      <c r="E30" s="846"/>
      <c r="F30" s="846"/>
      <c r="G30" s="846"/>
      <c r="H30" s="846"/>
      <c r="I30" s="847"/>
    </row>
    <row r="31" spans="1:9">
      <c r="A31" s="845"/>
      <c r="B31" s="846"/>
      <c r="C31" s="846"/>
      <c r="D31" s="846"/>
      <c r="E31" s="846"/>
      <c r="F31" s="846"/>
      <c r="G31" s="846"/>
      <c r="H31" s="846"/>
      <c r="I31" s="847"/>
    </row>
    <row r="32" spans="1:9">
      <c r="A32" s="845"/>
      <c r="B32" s="846"/>
      <c r="C32" s="846"/>
      <c r="D32" s="846"/>
      <c r="E32" s="846"/>
      <c r="F32" s="846"/>
      <c r="G32" s="846"/>
      <c r="H32" s="846"/>
      <c r="I32" s="847"/>
    </row>
    <row r="33" spans="1:9">
      <c r="A33" s="845"/>
      <c r="B33" s="846"/>
      <c r="C33" s="846"/>
      <c r="D33" s="846"/>
      <c r="E33" s="846"/>
      <c r="F33" s="846"/>
      <c r="G33" s="846"/>
      <c r="H33" s="846"/>
      <c r="I33" s="847"/>
    </row>
    <row r="34" spans="1:9">
      <c r="A34" s="845"/>
      <c r="B34" s="846"/>
      <c r="C34" s="846"/>
      <c r="D34" s="846"/>
      <c r="E34" s="846"/>
      <c r="F34" s="846"/>
      <c r="G34" s="846"/>
      <c r="H34" s="846"/>
      <c r="I34" s="847"/>
    </row>
    <row r="35" spans="1:9" ht="15.75" thickBot="1">
      <c r="A35" s="845"/>
      <c r="B35" s="846"/>
      <c r="C35" s="846"/>
      <c r="D35" s="846"/>
      <c r="E35" s="846"/>
      <c r="F35" s="846"/>
      <c r="G35" s="846"/>
      <c r="H35" s="846"/>
      <c r="I35" s="847"/>
    </row>
    <row r="36" spans="1:9">
      <c r="A36" s="448" t="s">
        <v>485</v>
      </c>
      <c r="B36" s="653"/>
      <c r="C36" s="653"/>
      <c r="D36" s="653"/>
      <c r="E36" s="653"/>
      <c r="F36" s="653"/>
      <c r="G36" s="653"/>
      <c r="H36" s="653"/>
      <c r="I36" s="654"/>
    </row>
    <row r="37" spans="1:9">
      <c r="A37" s="527"/>
      <c r="B37" s="655"/>
      <c r="C37" s="655"/>
      <c r="D37" s="655"/>
      <c r="E37" s="655"/>
      <c r="F37" s="655"/>
      <c r="G37" s="655"/>
      <c r="H37" s="655"/>
      <c r="I37" s="656"/>
    </row>
    <row r="38" spans="1:9">
      <c r="A38" s="527"/>
      <c r="B38" s="655"/>
      <c r="C38" s="655"/>
      <c r="D38" s="655"/>
      <c r="E38" s="655"/>
      <c r="F38" s="655"/>
      <c r="G38" s="655"/>
      <c r="H38" s="655"/>
      <c r="I38" s="656"/>
    </row>
    <row r="39" spans="1:9">
      <c r="A39" s="527"/>
      <c r="B39" s="655"/>
      <c r="C39" s="655"/>
      <c r="D39" s="655"/>
      <c r="E39" s="655"/>
      <c r="F39" s="655"/>
      <c r="G39" s="655"/>
      <c r="H39" s="655"/>
      <c r="I39" s="656"/>
    </row>
    <row r="40" spans="1:9" ht="15.75" thickBot="1">
      <c r="A40" s="682"/>
      <c r="B40" s="683"/>
      <c r="C40" s="683"/>
      <c r="D40" s="683"/>
      <c r="E40" s="683"/>
      <c r="F40" s="683"/>
      <c r="G40" s="683"/>
      <c r="H40" s="683"/>
      <c r="I40" s="684"/>
    </row>
    <row r="41" spans="1:9">
      <c r="A41" s="448" t="s">
        <v>486</v>
      </c>
      <c r="B41" s="653"/>
      <c r="C41" s="653"/>
      <c r="D41" s="653"/>
      <c r="E41" s="653"/>
      <c r="F41" s="653"/>
      <c r="G41" s="653"/>
      <c r="H41" s="653"/>
      <c r="I41" s="654"/>
    </row>
    <row r="42" spans="1:9">
      <c r="A42" s="527"/>
      <c r="B42" s="655"/>
      <c r="C42" s="655"/>
      <c r="D42" s="655"/>
      <c r="E42" s="655"/>
      <c r="F42" s="655"/>
      <c r="G42" s="655"/>
      <c r="H42" s="655"/>
      <c r="I42" s="656"/>
    </row>
    <row r="43" spans="1:9">
      <c r="A43" s="527"/>
      <c r="B43" s="655"/>
      <c r="C43" s="655"/>
      <c r="D43" s="655"/>
      <c r="E43" s="655"/>
      <c r="F43" s="655"/>
      <c r="G43" s="655"/>
      <c r="H43" s="655"/>
      <c r="I43" s="656"/>
    </row>
    <row r="44" spans="1:9">
      <c r="A44" s="527"/>
      <c r="B44" s="655"/>
      <c r="C44" s="655"/>
      <c r="D44" s="655"/>
      <c r="E44" s="655"/>
      <c r="F44" s="655"/>
      <c r="G44" s="655"/>
      <c r="H44" s="655"/>
      <c r="I44" s="656"/>
    </row>
    <row r="45" spans="1:9" ht="15.75" thickBot="1">
      <c r="A45" s="682"/>
      <c r="B45" s="683"/>
      <c r="C45" s="683"/>
      <c r="D45" s="683"/>
      <c r="E45" s="683"/>
      <c r="F45" s="683"/>
      <c r="G45" s="683"/>
      <c r="H45" s="683"/>
      <c r="I45" s="684"/>
    </row>
    <row r="46" spans="1:9">
      <c r="A46" s="853" t="s">
        <v>487</v>
      </c>
      <c r="B46" s="854"/>
      <c r="C46" s="854"/>
      <c r="D46" s="854"/>
      <c r="E46" s="854"/>
      <c r="F46" s="854"/>
      <c r="G46" s="854"/>
      <c r="H46" s="854"/>
      <c r="I46" s="855"/>
    </row>
    <row r="47" spans="1:9">
      <c r="A47" s="856"/>
      <c r="B47" s="556"/>
      <c r="C47" s="556"/>
      <c r="D47" s="556"/>
      <c r="E47" s="556"/>
      <c r="F47" s="556"/>
      <c r="G47" s="556"/>
      <c r="H47" s="556"/>
      <c r="I47" s="857"/>
    </row>
    <row r="48" spans="1:9">
      <c r="A48" s="856"/>
      <c r="B48" s="556"/>
      <c r="C48" s="556"/>
      <c r="D48" s="556"/>
      <c r="E48" s="556"/>
      <c r="F48" s="556"/>
      <c r="G48" s="556"/>
      <c r="H48" s="556"/>
      <c r="I48" s="857"/>
    </row>
    <row r="49" spans="1:9">
      <c r="A49" s="856"/>
      <c r="B49" s="556"/>
      <c r="C49" s="556"/>
      <c r="D49" s="556"/>
      <c r="E49" s="556"/>
      <c r="F49" s="556"/>
      <c r="G49" s="556"/>
      <c r="H49" s="556"/>
      <c r="I49" s="857"/>
    </row>
    <row r="50" spans="1:9">
      <c r="A50" s="856"/>
      <c r="B50" s="556"/>
      <c r="C50" s="556"/>
      <c r="D50" s="556"/>
      <c r="E50" s="556"/>
      <c r="F50" s="556"/>
      <c r="G50" s="556"/>
      <c r="H50" s="556"/>
      <c r="I50" s="857"/>
    </row>
    <row r="51" spans="1:9">
      <c r="A51" s="856"/>
      <c r="B51" s="556"/>
      <c r="C51" s="556"/>
      <c r="D51" s="556"/>
      <c r="E51" s="556"/>
      <c r="F51" s="556"/>
      <c r="G51" s="556"/>
      <c r="H51" s="556"/>
      <c r="I51" s="857"/>
    </row>
    <row r="52" spans="1:9">
      <c r="A52" s="856"/>
      <c r="B52" s="556"/>
      <c r="C52" s="556"/>
      <c r="D52" s="556"/>
      <c r="E52" s="556"/>
      <c r="F52" s="556"/>
      <c r="G52" s="556"/>
      <c r="H52" s="556"/>
      <c r="I52" s="857"/>
    </row>
    <row r="53" spans="1:9">
      <c r="A53" s="856"/>
      <c r="B53" s="556"/>
      <c r="C53" s="556"/>
      <c r="D53" s="556"/>
      <c r="E53" s="556"/>
      <c r="F53" s="556"/>
      <c r="G53" s="556"/>
      <c r="H53" s="556"/>
      <c r="I53" s="857"/>
    </row>
    <row r="54" spans="1:9">
      <c r="A54" s="856"/>
      <c r="B54" s="556"/>
      <c r="C54" s="556"/>
      <c r="D54" s="556"/>
      <c r="E54" s="556"/>
      <c r="F54" s="556"/>
      <c r="G54" s="556"/>
      <c r="H54" s="556"/>
      <c r="I54" s="857"/>
    </row>
    <row r="55" spans="1:9" ht="15.75" thickBot="1">
      <c r="A55" s="858"/>
      <c r="B55" s="859"/>
      <c r="C55" s="859"/>
      <c r="D55" s="859"/>
      <c r="E55" s="859"/>
      <c r="F55" s="859"/>
      <c r="G55" s="859"/>
      <c r="H55" s="859"/>
      <c r="I55" s="860"/>
    </row>
  </sheetData>
  <sheetProtection sheet="1" formatCells="0" formatColumns="0" formatRows="0" insertColumns="0" insertRows="0" insertHyperlinks="0" deleteColumns="0" deleteRows="0" sort="0" autoFilter="0" pivotTables="0"/>
  <mergeCells count="19">
    <mergeCell ref="A12:I12"/>
    <mergeCell ref="A1:I1"/>
    <mergeCell ref="A2:I2"/>
    <mergeCell ref="A3:I3"/>
    <mergeCell ref="A4:I4"/>
    <mergeCell ref="A5:I5"/>
    <mergeCell ref="A6:I6"/>
    <mergeCell ref="A7:I7"/>
    <mergeCell ref="A8:I8"/>
    <mergeCell ref="A9:I9"/>
    <mergeCell ref="A10:I10"/>
    <mergeCell ref="A11:I11"/>
    <mergeCell ref="A46:I55"/>
    <mergeCell ref="A13:I13"/>
    <mergeCell ref="A14:I14"/>
    <mergeCell ref="A15:I15"/>
    <mergeCell ref="A18:I35"/>
    <mergeCell ref="A36:I40"/>
    <mergeCell ref="A41:I4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dimension ref="A1:J54"/>
  <sheetViews>
    <sheetView topLeftCell="A29" workbookViewId="0">
      <selection activeCell="A46" sqref="A46:J50"/>
    </sheetView>
  </sheetViews>
  <sheetFormatPr baseColWidth="10" defaultRowHeight="15"/>
  <cols>
    <col min="1" max="1" width="17.140625" customWidth="1"/>
    <col min="2" max="2" width="16.85546875" customWidth="1"/>
    <col min="3" max="3" width="12.28515625" customWidth="1"/>
    <col min="4" max="4" width="12.42578125" customWidth="1"/>
    <col min="5" max="5" width="12.140625" customWidth="1"/>
    <col min="6" max="6" width="12.5703125" customWidth="1"/>
    <col min="7" max="7" width="12.42578125" customWidth="1"/>
    <col min="8" max="8" width="12.5703125" customWidth="1"/>
    <col min="9" max="9" width="12.42578125" customWidth="1"/>
  </cols>
  <sheetData>
    <row r="1" spans="1:10">
      <c r="A1" s="482" t="s">
        <v>327</v>
      </c>
      <c r="B1" s="483"/>
      <c r="C1" s="483"/>
      <c r="D1" s="483"/>
      <c r="E1" s="483"/>
      <c r="F1" s="483"/>
      <c r="G1" s="483"/>
      <c r="H1" s="483"/>
      <c r="I1" s="483"/>
      <c r="J1" s="484"/>
    </row>
    <row r="2" spans="1:10" ht="15.75" thickBot="1">
      <c r="A2" s="597"/>
      <c r="B2" s="598"/>
      <c r="C2" s="598"/>
      <c r="D2" s="598"/>
      <c r="E2" s="598"/>
      <c r="F2" s="598"/>
      <c r="G2" s="598"/>
      <c r="H2" s="598"/>
      <c r="I2" s="598"/>
      <c r="J2" s="599"/>
    </row>
    <row r="3" spans="1:10" ht="15.75" thickBot="1">
      <c r="A3" s="491" t="s">
        <v>37</v>
      </c>
      <c r="B3" s="492"/>
      <c r="C3" s="492"/>
      <c r="D3" s="492"/>
      <c r="E3" s="492"/>
      <c r="F3" s="492"/>
      <c r="G3" s="492"/>
      <c r="H3" s="492"/>
      <c r="I3" s="492"/>
      <c r="J3" s="493"/>
    </row>
    <row r="4" spans="1:10" ht="15.75" thickBot="1">
      <c r="A4" s="536"/>
      <c r="B4" s="537"/>
      <c r="C4" s="537"/>
      <c r="D4" s="537"/>
      <c r="E4" s="537"/>
      <c r="F4" s="537"/>
      <c r="G4" s="537"/>
      <c r="H4" s="537"/>
      <c r="I4" s="537"/>
      <c r="J4" s="538"/>
    </row>
    <row r="5" spans="1:10" ht="15.75" thickBot="1">
      <c r="A5" s="497" t="s">
        <v>328</v>
      </c>
      <c r="B5" s="498"/>
      <c r="C5" s="498"/>
      <c r="D5" s="498"/>
      <c r="E5" s="498"/>
      <c r="F5" s="498"/>
      <c r="G5" s="498"/>
      <c r="H5" s="498"/>
      <c r="I5" s="498"/>
      <c r="J5" s="499"/>
    </row>
    <row r="6" spans="1:10" ht="15.75" thickBot="1">
      <c r="A6" s="851"/>
      <c r="B6" s="647"/>
      <c r="C6" s="647"/>
      <c r="D6" s="647"/>
      <c r="E6" s="647"/>
      <c r="F6" s="647"/>
      <c r="G6" s="647"/>
      <c r="H6" s="647"/>
      <c r="I6" s="647"/>
      <c r="J6" s="852"/>
    </row>
    <row r="7" spans="1:10">
      <c r="A7" s="521" t="s">
        <v>38</v>
      </c>
      <c r="B7" s="522"/>
      <c r="C7" s="522"/>
      <c r="D7" s="522"/>
      <c r="E7" s="522"/>
      <c r="F7" s="522"/>
      <c r="G7" s="522"/>
      <c r="H7" s="522"/>
      <c r="I7" s="522"/>
      <c r="J7" s="523"/>
    </row>
    <row r="8" spans="1:10" ht="72.75" customHeight="1" thickBot="1">
      <c r="A8" s="603" t="s">
        <v>329</v>
      </c>
      <c r="B8" s="604"/>
      <c r="C8" s="604"/>
      <c r="D8" s="604"/>
      <c r="E8" s="604"/>
      <c r="F8" s="604"/>
      <c r="G8" s="604"/>
      <c r="H8" s="604"/>
      <c r="I8" s="604"/>
      <c r="J8" s="605"/>
    </row>
    <row r="9" spans="1:10" ht="15.75" thickBot="1">
      <c r="A9" s="588"/>
      <c r="B9" s="589"/>
      <c r="C9" s="589"/>
      <c r="D9" s="589"/>
      <c r="E9" s="589"/>
      <c r="F9" s="589"/>
      <c r="G9" s="589"/>
      <c r="H9" s="589"/>
      <c r="I9" s="589"/>
      <c r="J9" s="590"/>
    </row>
    <row r="10" spans="1:10" ht="15.75" thickBot="1">
      <c r="A10" s="545" t="s">
        <v>330</v>
      </c>
      <c r="B10" s="546"/>
      <c r="C10" s="546"/>
      <c r="D10" s="546"/>
      <c r="E10" s="546"/>
      <c r="F10" s="546"/>
      <c r="G10" s="546"/>
      <c r="H10" s="546"/>
      <c r="I10" s="546"/>
      <c r="J10" s="623"/>
    </row>
    <row r="11" spans="1:10" ht="15.75" thickBot="1">
      <c r="A11" s="588"/>
      <c r="B11" s="589"/>
      <c r="C11" s="589"/>
      <c r="D11" s="589"/>
      <c r="E11" s="589"/>
      <c r="F11" s="589"/>
      <c r="G11" s="589"/>
      <c r="H11" s="589"/>
      <c r="I11" s="589"/>
      <c r="J11" s="590"/>
    </row>
    <row r="12" spans="1:10">
      <c r="A12" s="521" t="s">
        <v>41</v>
      </c>
      <c r="B12" s="522"/>
      <c r="C12" s="522"/>
      <c r="D12" s="522"/>
      <c r="E12" s="522"/>
      <c r="F12" s="522"/>
      <c r="G12" s="522"/>
      <c r="H12" s="522"/>
      <c r="I12" s="522"/>
      <c r="J12" s="523"/>
    </row>
    <row r="13" spans="1:10">
      <c r="A13" s="579" t="s">
        <v>331</v>
      </c>
      <c r="B13" s="580"/>
      <c r="C13" s="580"/>
      <c r="D13" s="580"/>
      <c r="E13" s="580"/>
      <c r="F13" s="580"/>
      <c r="G13" s="580"/>
      <c r="H13" s="580"/>
      <c r="I13" s="580"/>
      <c r="J13" s="581"/>
    </row>
    <row r="14" spans="1:10">
      <c r="A14" s="579" t="s">
        <v>42</v>
      </c>
      <c r="B14" s="580"/>
      <c r="C14" s="580"/>
      <c r="D14" s="580"/>
      <c r="E14" s="580"/>
      <c r="F14" s="580"/>
      <c r="G14" s="580"/>
      <c r="H14" s="580"/>
      <c r="I14" s="580"/>
      <c r="J14" s="581"/>
    </row>
    <row r="15" spans="1:10">
      <c r="A15" s="466" t="s">
        <v>43</v>
      </c>
      <c r="B15" s="467"/>
      <c r="C15" s="467"/>
      <c r="D15" s="467"/>
      <c r="E15" s="467"/>
      <c r="F15" s="467"/>
      <c r="G15" s="467"/>
      <c r="H15" s="467"/>
      <c r="I15" s="467"/>
      <c r="J15" s="468"/>
    </row>
    <row r="16" spans="1:10" ht="15.75" thickBot="1">
      <c r="A16" s="509"/>
      <c r="B16" s="510"/>
      <c r="C16" s="510"/>
      <c r="D16" s="510"/>
      <c r="E16" s="510"/>
      <c r="F16" s="510"/>
      <c r="G16" s="510"/>
      <c r="H16" s="510"/>
      <c r="I16" s="510"/>
      <c r="J16" s="511"/>
    </row>
    <row r="17" spans="1:10" ht="15.75" thickBot="1">
      <c r="A17" s="588"/>
      <c r="B17" s="589"/>
      <c r="C17" s="589"/>
      <c r="D17" s="589"/>
      <c r="E17" s="589"/>
      <c r="F17" s="589"/>
      <c r="G17" s="589"/>
      <c r="H17" s="589"/>
      <c r="I17" s="589"/>
      <c r="J17" s="590"/>
    </row>
    <row r="18" spans="1:10">
      <c r="A18" s="591" t="s">
        <v>44</v>
      </c>
      <c r="B18" s="592"/>
      <c r="C18" s="592"/>
      <c r="D18" s="592"/>
      <c r="E18" s="592"/>
      <c r="F18" s="592"/>
      <c r="G18" s="592"/>
      <c r="H18" s="592"/>
      <c r="I18" s="592"/>
      <c r="J18" s="593"/>
    </row>
    <row r="19" spans="1:10">
      <c r="A19" s="61"/>
      <c r="B19" s="124">
        <v>2006</v>
      </c>
      <c r="C19" s="124">
        <v>2007</v>
      </c>
      <c r="D19" s="124">
        <v>2008</v>
      </c>
      <c r="E19" s="124">
        <v>2009</v>
      </c>
      <c r="F19" s="124">
        <v>2010</v>
      </c>
      <c r="G19" s="124">
        <v>2011</v>
      </c>
      <c r="H19" s="124">
        <v>2012</v>
      </c>
      <c r="I19" s="125">
        <v>2013</v>
      </c>
      <c r="J19" s="125">
        <v>2014</v>
      </c>
    </row>
    <row r="20" spans="1:10">
      <c r="A20" s="25" t="s">
        <v>317</v>
      </c>
      <c r="B20" s="279">
        <v>866900</v>
      </c>
      <c r="C20" s="48">
        <v>889400</v>
      </c>
      <c r="D20" s="48">
        <v>939700</v>
      </c>
      <c r="E20" s="48">
        <v>984400</v>
      </c>
      <c r="F20" s="48">
        <v>1058300</v>
      </c>
      <c r="G20" s="300"/>
      <c r="H20" s="300"/>
      <c r="I20" s="300"/>
      <c r="J20" s="301"/>
    </row>
    <row r="21" spans="1:10">
      <c r="A21" s="25" t="s">
        <v>332</v>
      </c>
      <c r="B21" s="279">
        <v>4546</v>
      </c>
      <c r="C21" s="48">
        <v>4640</v>
      </c>
      <c r="D21" s="48">
        <v>4696</v>
      </c>
      <c r="E21" s="48">
        <v>4808</v>
      </c>
      <c r="F21" s="48">
        <v>4900</v>
      </c>
      <c r="G21" s="48">
        <v>4956</v>
      </c>
      <c r="H21" s="48">
        <v>4915</v>
      </c>
      <c r="I21" s="48">
        <v>4991</v>
      </c>
      <c r="J21" s="127">
        <v>4940</v>
      </c>
    </row>
    <row r="22" spans="1:10" ht="15.75" thickBot="1">
      <c r="A22" s="39" t="s">
        <v>333</v>
      </c>
      <c r="B22" s="280">
        <f>B20/B21</f>
        <v>190.69511658600968</v>
      </c>
      <c r="C22" s="280">
        <f t="shared" ref="C22:J22" si="0">C20/C21</f>
        <v>191.68103448275863</v>
      </c>
      <c r="D22" s="280">
        <f t="shared" si="0"/>
        <v>200.10647359454856</v>
      </c>
      <c r="E22" s="280">
        <f t="shared" si="0"/>
        <v>204.74209650582364</v>
      </c>
      <c r="F22" s="280">
        <f t="shared" si="0"/>
        <v>215.9795918367347</v>
      </c>
      <c r="G22" s="280">
        <f t="shared" si="0"/>
        <v>0</v>
      </c>
      <c r="H22" s="280">
        <f t="shared" si="0"/>
        <v>0</v>
      </c>
      <c r="I22" s="280">
        <f t="shared" si="0"/>
        <v>0</v>
      </c>
      <c r="J22" s="281">
        <f t="shared" si="0"/>
        <v>0</v>
      </c>
    </row>
    <row r="23" spans="1:10">
      <c r="A23" s="845"/>
      <c r="B23" s="846"/>
      <c r="C23" s="846"/>
      <c r="D23" s="846"/>
      <c r="E23" s="846"/>
      <c r="F23" s="846"/>
      <c r="G23" s="846"/>
      <c r="H23" s="846"/>
      <c r="I23" s="846"/>
      <c r="J23" s="847"/>
    </row>
    <row r="24" spans="1:10">
      <c r="A24" s="845"/>
      <c r="B24" s="846"/>
      <c r="C24" s="846"/>
      <c r="D24" s="846"/>
      <c r="E24" s="846"/>
      <c r="F24" s="846"/>
      <c r="G24" s="846"/>
      <c r="H24" s="846"/>
      <c r="I24" s="846"/>
      <c r="J24" s="847"/>
    </row>
    <row r="25" spans="1:10">
      <c r="A25" s="845"/>
      <c r="B25" s="846"/>
      <c r="C25" s="846"/>
      <c r="D25" s="846"/>
      <c r="E25" s="846"/>
      <c r="F25" s="846"/>
      <c r="G25" s="846"/>
      <c r="H25" s="846"/>
      <c r="I25" s="846"/>
      <c r="J25" s="847"/>
    </row>
    <row r="26" spans="1:10">
      <c r="A26" s="845"/>
      <c r="B26" s="846"/>
      <c r="C26" s="846"/>
      <c r="D26" s="846"/>
      <c r="E26" s="846"/>
      <c r="F26" s="846"/>
      <c r="G26" s="846"/>
      <c r="H26" s="846"/>
      <c r="I26" s="846"/>
      <c r="J26" s="847"/>
    </row>
    <row r="27" spans="1:10">
      <c r="A27" s="845"/>
      <c r="B27" s="846"/>
      <c r="C27" s="846"/>
      <c r="D27" s="846"/>
      <c r="E27" s="846"/>
      <c r="F27" s="846"/>
      <c r="G27" s="846"/>
      <c r="H27" s="846"/>
      <c r="I27" s="846"/>
      <c r="J27" s="847"/>
    </row>
    <row r="28" spans="1:10">
      <c r="A28" s="845"/>
      <c r="B28" s="846"/>
      <c r="C28" s="846"/>
      <c r="D28" s="846"/>
      <c r="E28" s="846"/>
      <c r="F28" s="846"/>
      <c r="G28" s="846"/>
      <c r="H28" s="846"/>
      <c r="I28" s="846"/>
      <c r="J28" s="847"/>
    </row>
    <row r="29" spans="1:10">
      <c r="A29" s="845"/>
      <c r="B29" s="846"/>
      <c r="C29" s="846"/>
      <c r="D29" s="846"/>
      <c r="E29" s="846"/>
      <c r="F29" s="846"/>
      <c r="G29" s="846"/>
      <c r="H29" s="846"/>
      <c r="I29" s="846"/>
      <c r="J29" s="847"/>
    </row>
    <row r="30" spans="1:10">
      <c r="A30" s="845"/>
      <c r="B30" s="846"/>
      <c r="C30" s="846"/>
      <c r="D30" s="846"/>
      <c r="E30" s="846"/>
      <c r="F30" s="846"/>
      <c r="G30" s="846"/>
      <c r="H30" s="846"/>
      <c r="I30" s="846"/>
      <c r="J30" s="847"/>
    </row>
    <row r="31" spans="1:10">
      <c r="A31" s="845"/>
      <c r="B31" s="846"/>
      <c r="C31" s="846"/>
      <c r="D31" s="846"/>
      <c r="E31" s="846"/>
      <c r="F31" s="846"/>
      <c r="G31" s="846"/>
      <c r="H31" s="846"/>
      <c r="I31" s="846"/>
      <c r="J31" s="847"/>
    </row>
    <row r="32" spans="1:10">
      <c r="A32" s="845"/>
      <c r="B32" s="846"/>
      <c r="C32" s="846"/>
      <c r="D32" s="846"/>
      <c r="E32" s="846"/>
      <c r="F32" s="846"/>
      <c r="G32" s="846"/>
      <c r="H32" s="846"/>
      <c r="I32" s="846"/>
      <c r="J32" s="847"/>
    </row>
    <row r="33" spans="1:10">
      <c r="A33" s="845"/>
      <c r="B33" s="846"/>
      <c r="C33" s="846"/>
      <c r="D33" s="846"/>
      <c r="E33" s="846"/>
      <c r="F33" s="846"/>
      <c r="G33" s="846"/>
      <c r="H33" s="846"/>
      <c r="I33" s="846"/>
      <c r="J33" s="847"/>
    </row>
    <row r="34" spans="1:10">
      <c r="A34" s="845"/>
      <c r="B34" s="846"/>
      <c r="C34" s="846"/>
      <c r="D34" s="846"/>
      <c r="E34" s="846"/>
      <c r="F34" s="846"/>
      <c r="G34" s="846"/>
      <c r="H34" s="846"/>
      <c r="I34" s="846"/>
      <c r="J34" s="847"/>
    </row>
    <row r="35" spans="1:10">
      <c r="A35" s="845"/>
      <c r="B35" s="846"/>
      <c r="C35" s="846"/>
      <c r="D35" s="846"/>
      <c r="E35" s="846"/>
      <c r="F35" s="846"/>
      <c r="G35" s="846"/>
      <c r="H35" s="846"/>
      <c r="I35" s="846"/>
      <c r="J35" s="847"/>
    </row>
    <row r="36" spans="1:10">
      <c r="A36" s="845"/>
      <c r="B36" s="846"/>
      <c r="C36" s="846"/>
      <c r="D36" s="846"/>
      <c r="E36" s="846"/>
      <c r="F36" s="846"/>
      <c r="G36" s="846"/>
      <c r="H36" s="846"/>
      <c r="I36" s="846"/>
      <c r="J36" s="847"/>
    </row>
    <row r="37" spans="1:10">
      <c r="A37" s="845"/>
      <c r="B37" s="846"/>
      <c r="C37" s="846"/>
      <c r="D37" s="846"/>
      <c r="E37" s="846"/>
      <c r="F37" s="846"/>
      <c r="G37" s="846"/>
      <c r="H37" s="846"/>
      <c r="I37" s="846"/>
      <c r="J37" s="847"/>
    </row>
    <row r="38" spans="1:10">
      <c r="A38" s="845"/>
      <c r="B38" s="846"/>
      <c r="C38" s="846"/>
      <c r="D38" s="846"/>
      <c r="E38" s="846"/>
      <c r="F38" s="846"/>
      <c r="G38" s="846"/>
      <c r="H38" s="846"/>
      <c r="I38" s="846"/>
      <c r="J38" s="847"/>
    </row>
    <row r="39" spans="1:10">
      <c r="A39" s="845"/>
      <c r="B39" s="846"/>
      <c r="C39" s="846"/>
      <c r="D39" s="846"/>
      <c r="E39" s="846"/>
      <c r="F39" s="846"/>
      <c r="G39" s="846"/>
      <c r="H39" s="846"/>
      <c r="I39" s="846"/>
      <c r="J39" s="847"/>
    </row>
    <row r="40" spans="1:10" ht="15.75" thickBot="1">
      <c r="A40" s="845"/>
      <c r="B40" s="846"/>
      <c r="C40" s="846"/>
      <c r="D40" s="846"/>
      <c r="E40" s="846"/>
      <c r="F40" s="846"/>
      <c r="G40" s="846"/>
      <c r="H40" s="846"/>
      <c r="I40" s="846"/>
      <c r="J40" s="847"/>
    </row>
    <row r="41" spans="1:10">
      <c r="A41" s="470" t="s">
        <v>539</v>
      </c>
      <c r="B41" s="639"/>
      <c r="C41" s="639"/>
      <c r="D41" s="639"/>
      <c r="E41" s="639"/>
      <c r="F41" s="639"/>
      <c r="G41" s="639"/>
      <c r="H41" s="639"/>
      <c r="I41" s="639"/>
      <c r="J41" s="640"/>
    </row>
    <row r="42" spans="1:10">
      <c r="A42" s="641"/>
      <c r="B42" s="642"/>
      <c r="C42" s="642"/>
      <c r="D42" s="642"/>
      <c r="E42" s="642"/>
      <c r="F42" s="642"/>
      <c r="G42" s="642"/>
      <c r="H42" s="642"/>
      <c r="I42" s="642"/>
      <c r="J42" s="643"/>
    </row>
    <row r="43" spans="1:10">
      <c r="A43" s="641"/>
      <c r="B43" s="642"/>
      <c r="C43" s="642"/>
      <c r="D43" s="642"/>
      <c r="E43" s="642"/>
      <c r="F43" s="642"/>
      <c r="G43" s="642"/>
      <c r="H43" s="642"/>
      <c r="I43" s="642"/>
      <c r="J43" s="643"/>
    </row>
    <row r="44" spans="1:10">
      <c r="A44" s="641"/>
      <c r="B44" s="642"/>
      <c r="C44" s="642"/>
      <c r="D44" s="642"/>
      <c r="E44" s="642"/>
      <c r="F44" s="642"/>
      <c r="G44" s="642"/>
      <c r="H44" s="642"/>
      <c r="I44" s="642"/>
      <c r="J44" s="643"/>
    </row>
    <row r="45" spans="1:10" ht="15.75" thickBot="1">
      <c r="A45" s="644"/>
      <c r="B45" s="645"/>
      <c r="C45" s="645"/>
      <c r="D45" s="645"/>
      <c r="E45" s="645"/>
      <c r="F45" s="645"/>
      <c r="G45" s="645"/>
      <c r="H45" s="645"/>
      <c r="I45" s="645"/>
      <c r="J45" s="646"/>
    </row>
    <row r="46" spans="1:10">
      <c r="A46" s="448" t="s">
        <v>488</v>
      </c>
      <c r="B46" s="653"/>
      <c r="C46" s="653"/>
      <c r="D46" s="653"/>
      <c r="E46" s="653"/>
      <c r="F46" s="653"/>
      <c r="G46" s="653"/>
      <c r="H46" s="653"/>
      <c r="I46" s="653"/>
      <c r="J46" s="654"/>
    </row>
    <row r="47" spans="1:10">
      <c r="A47" s="527"/>
      <c r="B47" s="655"/>
      <c r="C47" s="655"/>
      <c r="D47" s="655"/>
      <c r="E47" s="655"/>
      <c r="F47" s="655"/>
      <c r="G47" s="655"/>
      <c r="H47" s="655"/>
      <c r="I47" s="655"/>
      <c r="J47" s="656"/>
    </row>
    <row r="48" spans="1:10">
      <c r="A48" s="527"/>
      <c r="B48" s="655"/>
      <c r="C48" s="655"/>
      <c r="D48" s="655"/>
      <c r="E48" s="655"/>
      <c r="F48" s="655"/>
      <c r="G48" s="655"/>
      <c r="H48" s="655"/>
      <c r="I48" s="655"/>
      <c r="J48" s="656"/>
    </row>
    <row r="49" spans="1:10">
      <c r="A49" s="527"/>
      <c r="B49" s="655"/>
      <c r="C49" s="655"/>
      <c r="D49" s="655"/>
      <c r="E49" s="655"/>
      <c r="F49" s="655"/>
      <c r="G49" s="655"/>
      <c r="H49" s="655"/>
      <c r="I49" s="655"/>
      <c r="J49" s="656"/>
    </row>
    <row r="50" spans="1:10">
      <c r="A50" s="527"/>
      <c r="B50" s="655"/>
      <c r="C50" s="655"/>
      <c r="D50" s="655"/>
      <c r="E50" s="655"/>
      <c r="F50" s="655"/>
      <c r="G50" s="655"/>
      <c r="H50" s="655"/>
      <c r="I50" s="655"/>
      <c r="J50" s="656"/>
    </row>
    <row r="51" spans="1:10" ht="15.75" customHeight="1">
      <c r="A51" s="763" t="s">
        <v>527</v>
      </c>
      <c r="B51" s="553"/>
      <c r="C51" s="553"/>
      <c r="D51" s="553"/>
      <c r="E51" s="553"/>
      <c r="F51" s="553"/>
      <c r="G51" s="553"/>
      <c r="H51" s="553"/>
      <c r="I51" s="553"/>
      <c r="J51" s="554"/>
    </row>
    <row r="52" spans="1:10" ht="15.75" customHeight="1">
      <c r="A52" s="555"/>
      <c r="B52" s="556"/>
      <c r="C52" s="556"/>
      <c r="D52" s="556"/>
      <c r="E52" s="556"/>
      <c r="F52" s="556"/>
      <c r="G52" s="556"/>
      <c r="H52" s="556"/>
      <c r="I52" s="556"/>
      <c r="J52" s="557"/>
    </row>
    <row r="53" spans="1:10" ht="15.75" customHeight="1">
      <c r="A53" s="555"/>
      <c r="B53" s="556"/>
      <c r="C53" s="556"/>
      <c r="D53" s="556"/>
      <c r="E53" s="556"/>
      <c r="F53" s="556"/>
      <c r="G53" s="556"/>
      <c r="H53" s="556"/>
      <c r="I53" s="556"/>
      <c r="J53" s="557"/>
    </row>
    <row r="54" spans="1:10" ht="15.75" customHeight="1">
      <c r="A54" s="558"/>
      <c r="B54" s="559"/>
      <c r="C54" s="559"/>
      <c r="D54" s="559"/>
      <c r="E54" s="559"/>
      <c r="F54" s="559"/>
      <c r="G54" s="559"/>
      <c r="H54" s="559"/>
      <c r="I54" s="559"/>
      <c r="J54" s="560"/>
    </row>
  </sheetData>
  <sheetProtection sheet="1" formatCells="0" formatColumns="0" formatRows="0" insertColumns="0" insertRows="0" insertHyperlinks="0" deleteColumns="0" deleteRows="0" sort="0" autoFilter="0" pivotTables="0"/>
  <mergeCells count="22">
    <mergeCell ref="A51:J54"/>
    <mergeCell ref="A12:J12"/>
    <mergeCell ref="A1:J1"/>
    <mergeCell ref="A2:J2"/>
    <mergeCell ref="A3:J3"/>
    <mergeCell ref="A4:J4"/>
    <mergeCell ref="A5:J5"/>
    <mergeCell ref="A6:J6"/>
    <mergeCell ref="A7:J7"/>
    <mergeCell ref="A8:J8"/>
    <mergeCell ref="A9:J9"/>
    <mergeCell ref="A10:J10"/>
    <mergeCell ref="A11:J11"/>
    <mergeCell ref="A23:J40"/>
    <mergeCell ref="A41:J45"/>
    <mergeCell ref="A46:J50"/>
    <mergeCell ref="A18:J18"/>
    <mergeCell ref="A13:J13"/>
    <mergeCell ref="A14:J14"/>
    <mergeCell ref="A15:J15"/>
    <mergeCell ref="A16:J16"/>
    <mergeCell ref="A17:J17"/>
  </mergeCells>
  <hyperlinks>
    <hyperlink ref="A15" r:id="rId1"/>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dimension ref="A1:F58"/>
  <sheetViews>
    <sheetView workbookViewId="0">
      <selection activeCell="A13" sqref="A13:F15"/>
    </sheetView>
  </sheetViews>
  <sheetFormatPr baseColWidth="10" defaultRowHeight="15"/>
  <cols>
    <col min="1" max="1" width="32.28515625" customWidth="1"/>
    <col min="2" max="2" width="28" customWidth="1"/>
    <col min="3" max="3" width="22.140625" customWidth="1"/>
    <col min="4" max="4" width="14.140625" customWidth="1"/>
    <col min="5" max="5" width="17.28515625" customWidth="1"/>
    <col min="6" max="6" width="13.7109375" customWidth="1"/>
  </cols>
  <sheetData>
    <row r="1" spans="1:6">
      <c r="A1" s="482" t="s">
        <v>334</v>
      </c>
      <c r="B1" s="483"/>
      <c r="C1" s="483"/>
      <c r="D1" s="483"/>
      <c r="E1" s="483"/>
      <c r="F1" s="484"/>
    </row>
    <row r="2" spans="1:6" ht="15.75" thickBot="1">
      <c r="A2" s="742"/>
      <c r="B2" s="743"/>
      <c r="C2" s="743"/>
      <c r="D2" s="743"/>
      <c r="E2" s="743"/>
      <c r="F2" s="744"/>
    </row>
    <row r="3" spans="1:6" ht="15.75" thickBot="1">
      <c r="A3" s="491" t="s">
        <v>335</v>
      </c>
      <c r="B3" s="492"/>
      <c r="C3" s="492"/>
      <c r="D3" s="492"/>
      <c r="E3" s="492"/>
      <c r="F3" s="493"/>
    </row>
    <row r="4" spans="1:6" ht="15.75" thickBot="1">
      <c r="A4" s="715"/>
      <c r="B4" s="716"/>
      <c r="C4" s="716"/>
      <c r="D4" s="716"/>
      <c r="E4" s="716"/>
      <c r="F4" s="717"/>
    </row>
    <row r="5" spans="1:6" ht="17.25" customHeight="1" thickBot="1">
      <c r="A5" s="497" t="s">
        <v>336</v>
      </c>
      <c r="B5" s="498"/>
      <c r="C5" s="498"/>
      <c r="D5" s="498"/>
      <c r="E5" s="498"/>
      <c r="F5" s="499"/>
    </row>
    <row r="6" spans="1:6" ht="15.75" thickBot="1">
      <c r="A6" s="627"/>
      <c r="B6" s="628"/>
      <c r="C6" s="628"/>
      <c r="D6" s="628"/>
      <c r="E6" s="628"/>
      <c r="F6" s="629"/>
    </row>
    <row r="7" spans="1:6">
      <c r="A7" s="521" t="s">
        <v>38</v>
      </c>
      <c r="B7" s="522"/>
      <c r="C7" s="522"/>
      <c r="D7" s="522"/>
      <c r="E7" s="522"/>
      <c r="F7" s="523"/>
    </row>
    <row r="8" spans="1:6" ht="123" customHeight="1" thickBot="1">
      <c r="A8" s="509" t="s">
        <v>423</v>
      </c>
      <c r="B8" s="510"/>
      <c r="C8" s="510"/>
      <c r="D8" s="510"/>
      <c r="E8" s="510"/>
      <c r="F8" s="511"/>
    </row>
    <row r="9" spans="1:6" ht="15.75" thickBot="1">
      <c r="A9" s="688"/>
      <c r="B9" s="689"/>
      <c r="C9" s="689"/>
      <c r="D9" s="689"/>
      <c r="E9" s="689"/>
      <c r="F9" s="690"/>
    </row>
    <row r="10" spans="1:6" ht="15.75" thickBot="1">
      <c r="A10" s="545" t="s">
        <v>337</v>
      </c>
      <c r="B10" s="546"/>
      <c r="C10" s="546"/>
      <c r="D10" s="546"/>
      <c r="E10" s="546"/>
      <c r="F10" s="623"/>
    </row>
    <row r="11" spans="1:6" ht="15.75" thickBot="1">
      <c r="A11" s="688"/>
      <c r="B11" s="689"/>
      <c r="C11" s="689"/>
      <c r="D11" s="689"/>
      <c r="E11" s="689"/>
      <c r="F11" s="690"/>
    </row>
    <row r="12" spans="1:6">
      <c r="A12" s="521" t="s">
        <v>41</v>
      </c>
      <c r="B12" s="522"/>
      <c r="C12" s="522"/>
      <c r="D12" s="522"/>
      <c r="E12" s="522"/>
      <c r="F12" s="523"/>
    </row>
    <row r="13" spans="1:6">
      <c r="A13" s="579" t="s">
        <v>338</v>
      </c>
      <c r="B13" s="580"/>
      <c r="C13" s="580"/>
      <c r="D13" s="580"/>
      <c r="E13" s="580"/>
      <c r="F13" s="581"/>
    </row>
    <row r="14" spans="1:6">
      <c r="A14" s="579"/>
      <c r="B14" s="580"/>
      <c r="C14" s="580"/>
      <c r="D14" s="580"/>
      <c r="E14" s="580"/>
      <c r="F14" s="581"/>
    </row>
    <row r="15" spans="1:6" ht="15.75" thickBot="1">
      <c r="A15" s="509"/>
      <c r="B15" s="510"/>
      <c r="C15" s="510"/>
      <c r="D15" s="510"/>
      <c r="E15" s="510"/>
      <c r="F15" s="511"/>
    </row>
    <row r="16" spans="1:6" ht="15.75" thickBot="1">
      <c r="A16" s="688"/>
      <c r="B16" s="689"/>
      <c r="C16" s="689"/>
      <c r="D16" s="689"/>
      <c r="E16" s="689"/>
      <c r="F16" s="690"/>
    </row>
    <row r="17" spans="1:6">
      <c r="A17" s="591" t="s">
        <v>44</v>
      </c>
      <c r="B17" s="592"/>
      <c r="C17" s="592"/>
      <c r="D17" s="592"/>
      <c r="E17" s="592"/>
      <c r="F17" s="593"/>
    </row>
    <row r="18" spans="1:6">
      <c r="A18" s="887"/>
      <c r="B18" s="888"/>
      <c r="C18" s="4">
        <v>2009</v>
      </c>
      <c r="D18" s="4">
        <v>2010</v>
      </c>
      <c r="E18" s="4">
        <v>2011</v>
      </c>
      <c r="F18" s="5">
        <v>2012</v>
      </c>
    </row>
    <row r="19" spans="1:6">
      <c r="A19" s="879" t="s">
        <v>339</v>
      </c>
      <c r="B19" s="880"/>
      <c r="C19" s="50"/>
      <c r="D19" s="172"/>
      <c r="E19" s="172"/>
      <c r="F19" s="385"/>
    </row>
    <row r="20" spans="1:6">
      <c r="A20" s="879" t="s">
        <v>340</v>
      </c>
      <c r="B20" s="880"/>
      <c r="C20" s="48"/>
      <c r="D20" s="81"/>
      <c r="E20" s="81"/>
      <c r="F20" s="386"/>
    </row>
    <row r="21" spans="1:6">
      <c r="A21" s="879" t="s">
        <v>341</v>
      </c>
      <c r="B21" s="880"/>
      <c r="C21" s="387" t="e">
        <f>C20/C19</f>
        <v>#DIV/0!</v>
      </c>
      <c r="D21" s="388"/>
      <c r="E21" s="388"/>
      <c r="F21" s="389"/>
    </row>
    <row r="22" spans="1:6">
      <c r="A22" s="881"/>
      <c r="B22" s="882"/>
      <c r="C22" s="390">
        <v>2009</v>
      </c>
      <c r="D22" s="124">
        <v>2010</v>
      </c>
      <c r="E22" s="124">
        <v>2011</v>
      </c>
      <c r="F22" s="125">
        <v>2012</v>
      </c>
    </row>
    <row r="23" spans="1:6">
      <c r="A23" s="879" t="s">
        <v>340</v>
      </c>
      <c r="B23" s="880"/>
      <c r="C23" s="48"/>
      <c r="D23" s="81"/>
      <c r="E23" s="81"/>
      <c r="F23" s="386"/>
    </row>
    <row r="24" spans="1:6">
      <c r="A24" s="883" t="s">
        <v>342</v>
      </c>
      <c r="B24" s="884"/>
      <c r="C24" s="391"/>
      <c r="D24" s="392"/>
      <c r="E24" s="392"/>
      <c r="F24" s="393"/>
    </row>
    <row r="25" spans="1:6">
      <c r="A25" s="885" t="s">
        <v>343</v>
      </c>
      <c r="B25" s="886"/>
      <c r="C25" s="394" t="e">
        <f>C23/C24*100</f>
        <v>#DIV/0!</v>
      </c>
      <c r="D25" s="395"/>
      <c r="E25" s="395"/>
      <c r="F25" s="396"/>
    </row>
    <row r="26" spans="1:6">
      <c r="A26" s="883" t="s">
        <v>344</v>
      </c>
      <c r="B26" s="884"/>
      <c r="C26" s="397" t="e">
        <f xml:space="preserve"> 100-C25</f>
        <v>#DIV/0!</v>
      </c>
      <c r="D26" s="398"/>
      <c r="E26" s="398"/>
      <c r="F26" s="399"/>
    </row>
    <row r="27" spans="1:6">
      <c r="A27" s="870"/>
      <c r="B27" s="871"/>
      <c r="C27" s="871"/>
      <c r="D27" s="871"/>
      <c r="E27" s="871"/>
      <c r="F27" s="872"/>
    </row>
    <row r="28" spans="1:6">
      <c r="A28" s="873"/>
      <c r="B28" s="874"/>
      <c r="C28" s="874"/>
      <c r="D28" s="874"/>
      <c r="E28" s="874"/>
      <c r="F28" s="875"/>
    </row>
    <row r="29" spans="1:6">
      <c r="A29" s="873"/>
      <c r="B29" s="874"/>
      <c r="C29" s="874"/>
      <c r="D29" s="874"/>
      <c r="E29" s="874"/>
      <c r="F29" s="875"/>
    </row>
    <row r="30" spans="1:6">
      <c r="A30" s="873"/>
      <c r="B30" s="874"/>
      <c r="C30" s="874"/>
      <c r="D30" s="874"/>
      <c r="E30" s="874"/>
      <c r="F30" s="875"/>
    </row>
    <row r="31" spans="1:6">
      <c r="A31" s="873"/>
      <c r="B31" s="874"/>
      <c r="C31" s="874"/>
      <c r="D31" s="874"/>
      <c r="E31" s="874"/>
      <c r="F31" s="875"/>
    </row>
    <row r="32" spans="1:6">
      <c r="A32" s="873"/>
      <c r="B32" s="874"/>
      <c r="C32" s="874"/>
      <c r="D32" s="874"/>
      <c r="E32" s="874"/>
      <c r="F32" s="875"/>
    </row>
    <row r="33" spans="1:6">
      <c r="A33" s="873"/>
      <c r="B33" s="874"/>
      <c r="C33" s="874"/>
      <c r="D33" s="874"/>
      <c r="E33" s="874"/>
      <c r="F33" s="875"/>
    </row>
    <row r="34" spans="1:6">
      <c r="A34" s="873"/>
      <c r="B34" s="874"/>
      <c r="C34" s="874"/>
      <c r="D34" s="874"/>
      <c r="E34" s="874"/>
      <c r="F34" s="875"/>
    </row>
    <row r="35" spans="1:6">
      <c r="A35" s="873"/>
      <c r="B35" s="874"/>
      <c r="C35" s="874"/>
      <c r="D35" s="874"/>
      <c r="E35" s="874"/>
      <c r="F35" s="875"/>
    </row>
    <row r="36" spans="1:6">
      <c r="A36" s="873"/>
      <c r="B36" s="874"/>
      <c r="C36" s="874"/>
      <c r="D36" s="874"/>
      <c r="E36" s="874"/>
      <c r="F36" s="875"/>
    </row>
    <row r="37" spans="1:6" ht="48.75" customHeight="1">
      <c r="A37" s="873"/>
      <c r="B37" s="874"/>
      <c r="C37" s="874"/>
      <c r="D37" s="874"/>
      <c r="E37" s="874"/>
      <c r="F37" s="875"/>
    </row>
    <row r="38" spans="1:6" ht="47.25" customHeight="1">
      <c r="A38" s="873"/>
      <c r="B38" s="874"/>
      <c r="C38" s="874"/>
      <c r="D38" s="874"/>
      <c r="E38" s="874"/>
      <c r="F38" s="875"/>
    </row>
    <row r="39" spans="1:6" ht="43.5" customHeight="1">
      <c r="A39" s="873"/>
      <c r="B39" s="874"/>
      <c r="C39" s="874"/>
      <c r="D39" s="874"/>
      <c r="E39" s="874"/>
      <c r="F39" s="875"/>
    </row>
    <row r="40" spans="1:6" ht="39" customHeight="1">
      <c r="A40" s="873"/>
      <c r="B40" s="874"/>
      <c r="C40" s="874"/>
      <c r="D40" s="874"/>
      <c r="E40" s="874"/>
      <c r="F40" s="875"/>
    </row>
    <row r="41" spans="1:6" ht="36.75" customHeight="1">
      <c r="A41" s="873"/>
      <c r="B41" s="874"/>
      <c r="C41" s="874"/>
      <c r="D41" s="874"/>
      <c r="E41" s="874"/>
      <c r="F41" s="875"/>
    </row>
    <row r="42" spans="1:6" ht="46.5" customHeight="1">
      <c r="A42" s="873"/>
      <c r="B42" s="874"/>
      <c r="C42" s="874"/>
      <c r="D42" s="874"/>
      <c r="E42" s="874"/>
      <c r="F42" s="875"/>
    </row>
    <row r="43" spans="1:6" ht="45" customHeight="1">
      <c r="A43" s="873"/>
      <c r="B43" s="874"/>
      <c r="C43" s="874"/>
      <c r="D43" s="874"/>
      <c r="E43" s="874"/>
      <c r="F43" s="875"/>
    </row>
    <row r="44" spans="1:6" ht="42" customHeight="1" thickBot="1">
      <c r="A44" s="876"/>
      <c r="B44" s="877"/>
      <c r="C44" s="877"/>
      <c r="D44" s="877"/>
      <c r="E44" s="877"/>
      <c r="F44" s="878"/>
    </row>
    <row r="45" spans="1:6">
      <c r="A45" s="448" t="s">
        <v>491</v>
      </c>
      <c r="B45" s="653"/>
      <c r="C45" s="653"/>
      <c r="D45" s="653"/>
      <c r="E45" s="653"/>
      <c r="F45" s="654"/>
    </row>
    <row r="46" spans="1:6">
      <c r="A46" s="527"/>
      <c r="B46" s="655"/>
      <c r="C46" s="655"/>
      <c r="D46" s="655"/>
      <c r="E46" s="655"/>
      <c r="F46" s="656"/>
    </row>
    <row r="47" spans="1:6">
      <c r="A47" s="527"/>
      <c r="B47" s="655"/>
      <c r="C47" s="655"/>
      <c r="D47" s="655"/>
      <c r="E47" s="655"/>
      <c r="F47" s="656"/>
    </row>
    <row r="48" spans="1:6" ht="15.75" thickBot="1">
      <c r="A48" s="682"/>
      <c r="B48" s="683"/>
      <c r="C48" s="683"/>
      <c r="D48" s="683"/>
      <c r="E48" s="683"/>
      <c r="F48" s="684"/>
    </row>
    <row r="49" spans="1:6">
      <c r="A49" s="448" t="s">
        <v>490</v>
      </c>
      <c r="B49" s="653"/>
      <c r="C49" s="653"/>
      <c r="D49" s="653"/>
      <c r="E49" s="653"/>
      <c r="F49" s="654"/>
    </row>
    <row r="50" spans="1:6">
      <c r="A50" s="527"/>
      <c r="B50" s="655"/>
      <c r="C50" s="655"/>
      <c r="D50" s="655"/>
      <c r="E50" s="655"/>
      <c r="F50" s="656"/>
    </row>
    <row r="51" spans="1:6">
      <c r="A51" s="527"/>
      <c r="B51" s="655"/>
      <c r="C51" s="655"/>
      <c r="D51" s="655"/>
      <c r="E51" s="655"/>
      <c r="F51" s="656"/>
    </row>
    <row r="52" spans="1:6" ht="15.75" thickBot="1">
      <c r="A52" s="682"/>
      <c r="B52" s="683"/>
      <c r="C52" s="683"/>
      <c r="D52" s="683"/>
      <c r="E52" s="683"/>
      <c r="F52" s="684"/>
    </row>
    <row r="53" spans="1:6">
      <c r="A53" s="861" t="s">
        <v>489</v>
      </c>
      <c r="B53" s="862"/>
      <c r="C53" s="862"/>
      <c r="D53" s="862"/>
      <c r="E53" s="862"/>
      <c r="F53" s="863"/>
    </row>
    <row r="54" spans="1:6">
      <c r="A54" s="864"/>
      <c r="B54" s="865"/>
      <c r="C54" s="865"/>
      <c r="D54" s="865"/>
      <c r="E54" s="865"/>
      <c r="F54" s="866"/>
    </row>
    <row r="55" spans="1:6">
      <c r="A55" s="864"/>
      <c r="B55" s="865"/>
      <c r="C55" s="865"/>
      <c r="D55" s="865"/>
      <c r="E55" s="865"/>
      <c r="F55" s="866"/>
    </row>
    <row r="56" spans="1:6">
      <c r="A56" s="864"/>
      <c r="B56" s="865"/>
      <c r="C56" s="865"/>
      <c r="D56" s="865"/>
      <c r="E56" s="865"/>
      <c r="F56" s="866"/>
    </row>
    <row r="57" spans="1:6">
      <c r="A57" s="864"/>
      <c r="B57" s="865"/>
      <c r="C57" s="865"/>
      <c r="D57" s="865"/>
      <c r="E57" s="865"/>
      <c r="F57" s="866"/>
    </row>
    <row r="58" spans="1:6" ht="15.75" thickBot="1">
      <c r="A58" s="867"/>
      <c r="B58" s="868"/>
      <c r="C58" s="868"/>
      <c r="D58" s="868"/>
      <c r="E58" s="868"/>
      <c r="F58" s="869"/>
    </row>
  </sheetData>
  <sheetProtection sheet="1" formatCells="0" formatColumns="0" formatRows="0" insertColumns="0" insertRows="0" insertHyperlinks="0" deleteColumns="0" deleteRows="0" sort="0" autoFilter="0" pivotTables="0"/>
  <mergeCells count="28">
    <mergeCell ref="A6:F6"/>
    <mergeCell ref="A1:F1"/>
    <mergeCell ref="A2:F2"/>
    <mergeCell ref="A3:F3"/>
    <mergeCell ref="A4:F4"/>
    <mergeCell ref="A5:F5"/>
    <mergeCell ref="A20:B20"/>
    <mergeCell ref="A7:F7"/>
    <mergeCell ref="A8:F8"/>
    <mergeCell ref="A9:F9"/>
    <mergeCell ref="A10:F10"/>
    <mergeCell ref="A11:F11"/>
    <mergeCell ref="A12:F12"/>
    <mergeCell ref="A13:F15"/>
    <mergeCell ref="A16:F16"/>
    <mergeCell ref="A17:F17"/>
    <mergeCell ref="A18:B18"/>
    <mergeCell ref="A19:B19"/>
    <mergeCell ref="A53:F58"/>
    <mergeCell ref="A27:F44"/>
    <mergeCell ref="A45:F48"/>
    <mergeCell ref="A49:F52"/>
    <mergeCell ref="A21:B21"/>
    <mergeCell ref="A22:B22"/>
    <mergeCell ref="A23:B23"/>
    <mergeCell ref="A24:B24"/>
    <mergeCell ref="A25:B25"/>
    <mergeCell ref="A26:B2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F89"/>
  <sheetViews>
    <sheetView workbookViewId="0">
      <selection activeCell="A15" sqref="A15:F15"/>
    </sheetView>
  </sheetViews>
  <sheetFormatPr baseColWidth="10" defaultRowHeight="15"/>
  <cols>
    <col min="1" max="1" width="35.140625" customWidth="1"/>
    <col min="2" max="2" width="25.5703125" customWidth="1"/>
    <col min="3" max="3" width="23.5703125" customWidth="1"/>
    <col min="4" max="4" width="22.28515625" customWidth="1"/>
    <col min="5" max="6" width="17.5703125" customWidth="1"/>
  </cols>
  <sheetData>
    <row r="1" spans="1:6">
      <c r="A1" s="482" t="s">
        <v>345</v>
      </c>
      <c r="B1" s="483"/>
      <c r="C1" s="483"/>
      <c r="D1" s="483"/>
      <c r="E1" s="483"/>
      <c r="F1" s="484"/>
    </row>
    <row r="2" spans="1:6" ht="15.75" thickBot="1">
      <c r="A2" s="624"/>
      <c r="B2" s="625"/>
      <c r="C2" s="625"/>
      <c r="D2" s="625"/>
      <c r="E2" s="625"/>
      <c r="F2" s="626"/>
    </row>
    <row r="3" spans="1:6" ht="15.75" thickBot="1">
      <c r="A3" s="491" t="s">
        <v>346</v>
      </c>
      <c r="B3" s="492"/>
      <c r="C3" s="492"/>
      <c r="D3" s="492"/>
      <c r="E3" s="492"/>
      <c r="F3" s="493"/>
    </row>
    <row r="4" spans="1:6" ht="15.75" thickBot="1">
      <c r="A4" s="600"/>
      <c r="B4" s="601"/>
      <c r="C4" s="601"/>
      <c r="D4" s="601"/>
      <c r="E4" s="601"/>
      <c r="F4" s="602"/>
    </row>
    <row r="5" spans="1:6" ht="15.75" thickBot="1">
      <c r="A5" s="497" t="s">
        <v>347</v>
      </c>
      <c r="B5" s="498"/>
      <c r="C5" s="498"/>
      <c r="D5" s="498"/>
      <c r="E5" s="498"/>
      <c r="F5" s="499"/>
    </row>
    <row r="6" spans="1:6" ht="15.75" thickBot="1">
      <c r="A6" s="594"/>
      <c r="B6" s="595"/>
      <c r="C6" s="595"/>
      <c r="D6" s="595"/>
      <c r="E6" s="595"/>
      <c r="F6" s="596"/>
    </row>
    <row r="7" spans="1:6">
      <c r="A7" s="521" t="s">
        <v>38</v>
      </c>
      <c r="B7" s="522"/>
      <c r="C7" s="522"/>
      <c r="D7" s="522"/>
      <c r="E7" s="522"/>
      <c r="F7" s="523"/>
    </row>
    <row r="8" spans="1:6" ht="350.25" customHeight="1" thickBot="1">
      <c r="A8" s="509" t="s">
        <v>348</v>
      </c>
      <c r="B8" s="510"/>
      <c r="C8" s="510"/>
      <c r="D8" s="510"/>
      <c r="E8" s="510"/>
      <c r="F8" s="511"/>
    </row>
    <row r="9" spans="1:6" ht="15.75" thickBot="1">
      <c r="A9" s="606"/>
      <c r="B9" s="607"/>
      <c r="C9" s="607"/>
      <c r="D9" s="607"/>
      <c r="E9" s="607"/>
      <c r="F9" s="608"/>
    </row>
    <row r="10" spans="1:6" ht="15.75" thickBot="1">
      <c r="A10" s="545" t="s">
        <v>349</v>
      </c>
      <c r="B10" s="546"/>
      <c r="C10" s="546"/>
      <c r="D10" s="546"/>
      <c r="E10" s="546"/>
      <c r="F10" s="623"/>
    </row>
    <row r="11" spans="1:6" ht="15.75" thickBot="1">
      <c r="A11" s="606"/>
      <c r="B11" s="607"/>
      <c r="C11" s="607"/>
      <c r="D11" s="607"/>
      <c r="E11" s="607"/>
      <c r="F11" s="608"/>
    </row>
    <row r="12" spans="1:6">
      <c r="A12" s="521" t="s">
        <v>41</v>
      </c>
      <c r="B12" s="522"/>
      <c r="C12" s="522"/>
      <c r="D12" s="522"/>
      <c r="E12" s="522"/>
      <c r="F12" s="523"/>
    </row>
    <row r="13" spans="1:6">
      <c r="A13" s="579" t="s">
        <v>325</v>
      </c>
      <c r="B13" s="580"/>
      <c r="C13" s="580"/>
      <c r="D13" s="580"/>
      <c r="E13" s="580"/>
      <c r="F13" s="581"/>
    </row>
    <row r="14" spans="1:6">
      <c r="A14" s="609" t="s">
        <v>350</v>
      </c>
      <c r="B14" s="610"/>
      <c r="C14" s="610"/>
      <c r="D14" s="610"/>
      <c r="E14" s="610"/>
      <c r="F14" s="611"/>
    </row>
    <row r="15" spans="1:6" ht="15.75" thickBot="1">
      <c r="A15" s="665" t="s">
        <v>208</v>
      </c>
      <c r="B15" s="666"/>
      <c r="C15" s="666"/>
      <c r="D15" s="666"/>
      <c r="E15" s="666"/>
      <c r="F15" s="667"/>
    </row>
    <row r="16" spans="1:6" ht="15.75" thickBot="1">
      <c r="A16" s="588"/>
      <c r="B16" s="589"/>
      <c r="C16" s="589"/>
      <c r="D16" s="589"/>
      <c r="E16" s="589"/>
      <c r="F16" s="590"/>
    </row>
    <row r="17" spans="1:6">
      <c r="A17" s="521" t="s">
        <v>351</v>
      </c>
      <c r="B17" s="522"/>
      <c r="C17" s="522"/>
      <c r="D17" s="522"/>
      <c r="E17" s="522"/>
      <c r="F17" s="523"/>
    </row>
    <row r="18" spans="1:6">
      <c r="A18" s="61" t="s">
        <v>352</v>
      </c>
      <c r="B18" s="124">
        <v>2006</v>
      </c>
      <c r="C18" s="124">
        <v>2007</v>
      </c>
      <c r="D18" s="124">
        <v>2008</v>
      </c>
      <c r="E18" s="125">
        <v>2009</v>
      </c>
      <c r="F18" s="125">
        <v>2010</v>
      </c>
    </row>
    <row r="19" spans="1:6">
      <c r="A19" s="149" t="s">
        <v>353</v>
      </c>
      <c r="B19" s="293">
        <v>16483279</v>
      </c>
      <c r="C19" s="293">
        <v>16146735</v>
      </c>
      <c r="D19" s="294">
        <v>18858273</v>
      </c>
      <c r="E19" s="294">
        <v>18291890</v>
      </c>
      <c r="F19" s="295">
        <v>17892351</v>
      </c>
    </row>
    <row r="20" spans="1:6">
      <c r="A20" s="149" t="s">
        <v>354</v>
      </c>
      <c r="B20" s="48">
        <f>39192200+14387400+1182200</f>
        <v>54761800</v>
      </c>
      <c r="C20" s="48">
        <f>41228600+13839000+1139400</f>
        <v>56207000</v>
      </c>
      <c r="D20" s="48">
        <f>38886800+13093500+1275800</f>
        <v>53256100</v>
      </c>
      <c r="E20" s="48">
        <f>37698600+12867600</f>
        <v>50566200</v>
      </c>
      <c r="F20" s="127">
        <f>34785200+12342700</f>
        <v>47127900</v>
      </c>
    </row>
    <row r="21" spans="1:6">
      <c r="A21" s="149" t="s">
        <v>355</v>
      </c>
      <c r="B21" s="48">
        <v>2797000</v>
      </c>
      <c r="C21" s="48">
        <v>2437700</v>
      </c>
      <c r="D21" s="48">
        <v>2362000</v>
      </c>
      <c r="E21" s="48">
        <v>2228700</v>
      </c>
      <c r="F21" s="127">
        <v>2012900</v>
      </c>
    </row>
    <row r="22" spans="1:6">
      <c r="A22" s="24" t="s">
        <v>356</v>
      </c>
      <c r="B22" s="288">
        <v>0</v>
      </c>
      <c r="C22" s="288">
        <v>0</v>
      </c>
      <c r="D22" s="288">
        <v>0</v>
      </c>
      <c r="E22" s="288">
        <v>0</v>
      </c>
      <c r="F22" s="289">
        <v>0</v>
      </c>
    </row>
    <row r="23" spans="1:6">
      <c r="A23" s="22" t="s">
        <v>357</v>
      </c>
      <c r="B23" s="48">
        <f>SUM(B19:B22)</f>
        <v>74042079</v>
      </c>
      <c r="C23" s="48">
        <f>SUM(C19:C22)</f>
        <v>74791435</v>
      </c>
      <c r="D23" s="48">
        <f>SUM(D19:D22)</f>
        <v>74476373</v>
      </c>
      <c r="E23" s="48">
        <f>SUM(E19:E22)</f>
        <v>71086790</v>
      </c>
      <c r="F23" s="127">
        <f>SUM(F19:F22)</f>
        <v>67033151</v>
      </c>
    </row>
    <row r="24" spans="1:6" ht="15.75" thickBot="1">
      <c r="A24" s="68" t="s">
        <v>358</v>
      </c>
      <c r="B24" s="403">
        <f>B23/1000*0.086</f>
        <v>6367.6187939999991</v>
      </c>
      <c r="C24" s="403">
        <f>C23/1000*0.086</f>
        <v>6432.0634099999988</v>
      </c>
      <c r="D24" s="403">
        <f>D23/1000*0.086</f>
        <v>6404.9680779999999</v>
      </c>
      <c r="E24" s="403">
        <f>E23/1000*0.086</f>
        <v>6113.4639399999987</v>
      </c>
      <c r="F24" s="404">
        <f>F23/1000*0.086</f>
        <v>5764.8509859999995</v>
      </c>
    </row>
    <row r="25" spans="1:6">
      <c r="A25" s="290" t="s">
        <v>352</v>
      </c>
      <c r="B25" s="209">
        <v>2011</v>
      </c>
      <c r="C25" s="209">
        <v>2012</v>
      </c>
      <c r="D25" s="209">
        <v>2013</v>
      </c>
      <c r="E25" s="209">
        <v>2014</v>
      </c>
      <c r="F25" s="209">
        <v>2015</v>
      </c>
    </row>
    <row r="26" spans="1:6">
      <c r="A26" s="149" t="s">
        <v>353</v>
      </c>
      <c r="B26" s="296">
        <v>16907796</v>
      </c>
      <c r="C26" s="296">
        <v>16842340.100000001</v>
      </c>
      <c r="D26" s="296">
        <v>16205790.9</v>
      </c>
      <c r="E26" s="296">
        <v>15414035.9</v>
      </c>
      <c r="F26" s="292"/>
    </row>
    <row r="27" spans="1:6">
      <c r="A27" s="149" t="s">
        <v>354</v>
      </c>
      <c r="B27" s="292"/>
      <c r="C27" s="292"/>
      <c r="D27" s="292"/>
      <c r="E27" s="292"/>
      <c r="F27" s="292"/>
    </row>
    <row r="28" spans="1:6">
      <c r="A28" s="149" t="s">
        <v>355</v>
      </c>
      <c r="B28" s="292"/>
      <c r="C28" s="292"/>
      <c r="D28" s="292"/>
      <c r="E28" s="292"/>
      <c r="F28" s="292"/>
    </row>
    <row r="29" spans="1:6">
      <c r="A29" s="24" t="s">
        <v>356</v>
      </c>
      <c r="B29" s="291">
        <v>0</v>
      </c>
      <c r="C29" s="291">
        <v>0</v>
      </c>
      <c r="D29" s="291">
        <v>0</v>
      </c>
      <c r="E29" s="291">
        <v>0</v>
      </c>
      <c r="F29" s="291">
        <v>0</v>
      </c>
    </row>
    <row r="30" spans="1:6">
      <c r="A30" s="286" t="s">
        <v>357</v>
      </c>
      <c r="B30" s="292"/>
      <c r="C30" s="292"/>
      <c r="D30" s="292"/>
      <c r="E30" s="292"/>
      <c r="F30" s="291">
        <v>0</v>
      </c>
    </row>
    <row r="31" spans="1:6" ht="15.75" thickBot="1">
      <c r="A31" s="287" t="s">
        <v>358</v>
      </c>
      <c r="B31" s="292"/>
      <c r="C31" s="292"/>
      <c r="D31" s="292"/>
      <c r="E31" s="292"/>
      <c r="F31" s="291">
        <v>0</v>
      </c>
    </row>
    <row r="32" spans="1:6" ht="15.75" thickBot="1">
      <c r="A32" s="400"/>
      <c r="B32" s="401"/>
      <c r="C32" s="401"/>
      <c r="D32" s="401"/>
      <c r="E32" s="401"/>
      <c r="F32" s="402"/>
    </row>
    <row r="33" spans="1:6">
      <c r="A33" s="688"/>
      <c r="B33" s="689"/>
      <c r="C33" s="689"/>
      <c r="D33" s="689"/>
      <c r="E33" s="689"/>
      <c r="F33" s="690"/>
    </row>
    <row r="34" spans="1:6">
      <c r="A34" s="694"/>
      <c r="B34" s="695"/>
      <c r="C34" s="695"/>
      <c r="D34" s="695"/>
      <c r="E34" s="695"/>
      <c r="F34" s="696"/>
    </row>
    <row r="35" spans="1:6">
      <c r="A35" s="694"/>
      <c r="B35" s="695"/>
      <c r="C35" s="695"/>
      <c r="D35" s="695"/>
      <c r="E35" s="695"/>
      <c r="F35" s="696"/>
    </row>
    <row r="36" spans="1:6">
      <c r="A36" s="694"/>
      <c r="B36" s="695"/>
      <c r="C36" s="695"/>
      <c r="D36" s="695"/>
      <c r="E36" s="695"/>
      <c r="F36" s="696"/>
    </row>
    <row r="37" spans="1:6">
      <c r="A37" s="694"/>
      <c r="B37" s="695"/>
      <c r="C37" s="695"/>
      <c r="D37" s="695"/>
      <c r="E37" s="695"/>
      <c r="F37" s="696"/>
    </row>
    <row r="38" spans="1:6">
      <c r="A38" s="694"/>
      <c r="B38" s="695"/>
      <c r="C38" s="695"/>
      <c r="D38" s="695"/>
      <c r="E38" s="695"/>
      <c r="F38" s="696"/>
    </row>
    <row r="39" spans="1:6">
      <c r="A39" s="694"/>
      <c r="B39" s="695"/>
      <c r="C39" s="695"/>
      <c r="D39" s="695"/>
      <c r="E39" s="695"/>
      <c r="F39" s="696"/>
    </row>
    <row r="40" spans="1:6">
      <c r="A40" s="694"/>
      <c r="B40" s="695"/>
      <c r="C40" s="695"/>
      <c r="D40" s="695"/>
      <c r="E40" s="695"/>
      <c r="F40" s="696"/>
    </row>
    <row r="41" spans="1:6">
      <c r="A41" s="694"/>
      <c r="B41" s="695"/>
      <c r="C41" s="695"/>
      <c r="D41" s="695"/>
      <c r="E41" s="695"/>
      <c r="F41" s="696"/>
    </row>
    <row r="42" spans="1:6">
      <c r="A42" s="694"/>
      <c r="B42" s="695"/>
      <c r="C42" s="695"/>
      <c r="D42" s="695"/>
      <c r="E42" s="695"/>
      <c r="F42" s="696"/>
    </row>
    <row r="43" spans="1:6">
      <c r="A43" s="694"/>
      <c r="B43" s="695"/>
      <c r="C43" s="695"/>
      <c r="D43" s="695"/>
      <c r="E43" s="695"/>
      <c r="F43" s="696"/>
    </row>
    <row r="44" spans="1:6">
      <c r="A44" s="694"/>
      <c r="B44" s="695"/>
      <c r="C44" s="695"/>
      <c r="D44" s="695"/>
      <c r="E44" s="695"/>
      <c r="F44" s="696"/>
    </row>
    <row r="45" spans="1:6">
      <c r="A45" s="694"/>
      <c r="B45" s="695"/>
      <c r="C45" s="695"/>
      <c r="D45" s="695"/>
      <c r="E45" s="695"/>
      <c r="F45" s="696"/>
    </row>
    <row r="46" spans="1:6">
      <c r="A46" s="694"/>
      <c r="B46" s="695"/>
      <c r="C46" s="695"/>
      <c r="D46" s="695"/>
      <c r="E46" s="695"/>
      <c r="F46" s="696"/>
    </row>
    <row r="47" spans="1:6">
      <c r="A47" s="694"/>
      <c r="B47" s="695"/>
      <c r="C47" s="695"/>
      <c r="D47" s="695"/>
      <c r="E47" s="695"/>
      <c r="F47" s="696"/>
    </row>
    <row r="48" spans="1:6">
      <c r="A48" s="694"/>
      <c r="B48" s="695"/>
      <c r="C48" s="695"/>
      <c r="D48" s="695"/>
      <c r="E48" s="695"/>
      <c r="F48" s="696"/>
    </row>
    <row r="49" spans="1:6" ht="15.75" thickBot="1">
      <c r="A49" s="694"/>
      <c r="B49" s="695"/>
      <c r="C49" s="695"/>
      <c r="D49" s="695"/>
      <c r="E49" s="695"/>
      <c r="F49" s="696"/>
    </row>
    <row r="50" spans="1:6">
      <c r="A50" s="521" t="s">
        <v>44</v>
      </c>
      <c r="B50" s="522"/>
      <c r="C50" s="522"/>
      <c r="D50" s="522"/>
      <c r="E50" s="522"/>
      <c r="F50" s="523"/>
    </row>
    <row r="51" spans="1:6">
      <c r="A51" s="61" t="s">
        <v>359</v>
      </c>
      <c r="B51" s="124">
        <v>2006</v>
      </c>
      <c r="C51" s="124">
        <v>2007</v>
      </c>
      <c r="D51" s="124">
        <v>2008</v>
      </c>
      <c r="E51" s="125">
        <v>2009</v>
      </c>
      <c r="F51" s="125">
        <v>2010</v>
      </c>
    </row>
    <row r="52" spans="1:6">
      <c r="A52" s="25" t="s">
        <v>360</v>
      </c>
      <c r="B52" s="7">
        <v>1721304</v>
      </c>
      <c r="C52" s="7">
        <v>1747903</v>
      </c>
      <c r="D52" s="297">
        <v>1684947</v>
      </c>
      <c r="E52" s="297">
        <v>1567908</v>
      </c>
      <c r="F52" s="148">
        <v>1545594</v>
      </c>
    </row>
    <row r="53" spans="1:6">
      <c r="A53" s="25" t="s">
        <v>361</v>
      </c>
      <c r="B53" s="7">
        <v>790763</v>
      </c>
      <c r="C53" s="7">
        <v>814275</v>
      </c>
      <c r="D53" s="7">
        <v>846210</v>
      </c>
      <c r="E53" s="7">
        <v>862397</v>
      </c>
      <c r="F53" s="76">
        <v>869067</v>
      </c>
    </row>
    <row r="54" spans="1:6">
      <c r="A54" s="25" t="s">
        <v>362</v>
      </c>
      <c r="B54" s="7">
        <f>B52/B53</f>
        <v>2.1767634550427877</v>
      </c>
      <c r="C54" s="7">
        <f>C52/C53</f>
        <v>2.1465757882779157</v>
      </c>
      <c r="D54" s="7">
        <f>D52/D53</f>
        <v>1.9911688587939165</v>
      </c>
      <c r="E54" s="7">
        <f>E52/E53</f>
        <v>1.8180814636414551</v>
      </c>
      <c r="F54" s="76">
        <f>F52/F53</f>
        <v>1.7784520641101318</v>
      </c>
    </row>
    <row r="55" spans="1:6">
      <c r="A55" s="22" t="s">
        <v>363</v>
      </c>
      <c r="B55" s="7">
        <v>4600</v>
      </c>
      <c r="C55" s="7">
        <v>4693</v>
      </c>
      <c r="D55" s="7">
        <v>4744</v>
      </c>
      <c r="E55" s="7">
        <v>4870</v>
      </c>
      <c r="F55" s="76">
        <v>4963</v>
      </c>
    </row>
    <row r="56" spans="1:6" ht="15.75" thickBot="1">
      <c r="A56" s="68" t="s">
        <v>358</v>
      </c>
      <c r="B56" s="405">
        <f>B54*B55</f>
        <v>10013.111893196823</v>
      </c>
      <c r="C56" s="405">
        <f>C54*C55</f>
        <v>10073.880174388258</v>
      </c>
      <c r="D56" s="405">
        <f>D54*D55</f>
        <v>9446.1050661183399</v>
      </c>
      <c r="E56" s="405">
        <f>E54*E55</f>
        <v>8854.0567279338866</v>
      </c>
      <c r="F56" s="406">
        <f>F54*F55</f>
        <v>8826.4575941785843</v>
      </c>
    </row>
    <row r="57" spans="1:6">
      <c r="A57" s="61" t="s">
        <v>359</v>
      </c>
      <c r="B57" s="209">
        <v>2011</v>
      </c>
      <c r="C57" s="209">
        <v>2012</v>
      </c>
      <c r="D57" s="209">
        <v>2013</v>
      </c>
      <c r="E57" s="209">
        <v>2014</v>
      </c>
      <c r="F57" s="209">
        <v>2015</v>
      </c>
    </row>
    <row r="58" spans="1:6">
      <c r="A58" s="25" t="s">
        <v>360</v>
      </c>
      <c r="B58" s="292"/>
      <c r="C58" s="292"/>
      <c r="D58" s="292"/>
      <c r="E58" s="292"/>
      <c r="F58" s="292"/>
    </row>
    <row r="59" spans="1:6">
      <c r="A59" s="25" t="s">
        <v>361</v>
      </c>
      <c r="B59" s="298">
        <v>873414</v>
      </c>
      <c r="C59" s="298">
        <v>876147</v>
      </c>
      <c r="D59" s="298">
        <v>864763</v>
      </c>
      <c r="E59" s="298">
        <v>858313</v>
      </c>
      <c r="F59" s="299"/>
    </row>
    <row r="60" spans="1:6">
      <c r="A60" s="25" t="s">
        <v>362</v>
      </c>
      <c r="B60" s="292"/>
      <c r="C60" s="292"/>
      <c r="D60" s="292"/>
      <c r="E60" s="292"/>
      <c r="F60" s="292"/>
    </row>
    <row r="61" spans="1:6">
      <c r="A61" s="22" t="s">
        <v>363</v>
      </c>
      <c r="B61" s="298">
        <v>5023</v>
      </c>
      <c r="C61" s="298">
        <v>4985</v>
      </c>
      <c r="D61" s="298">
        <v>5061</v>
      </c>
      <c r="E61" s="298">
        <v>5016</v>
      </c>
      <c r="F61" s="292"/>
    </row>
    <row r="62" spans="1:6" ht="15.75" thickBot="1">
      <c r="A62" s="68" t="s">
        <v>358</v>
      </c>
      <c r="B62" s="292"/>
      <c r="C62" s="292"/>
      <c r="D62" s="292"/>
      <c r="E62" s="292"/>
      <c r="F62" s="292"/>
    </row>
    <row r="63" spans="1:6">
      <c r="A63" s="694"/>
      <c r="B63" s="695"/>
      <c r="C63" s="695"/>
      <c r="D63" s="695"/>
      <c r="E63" s="695"/>
      <c r="F63" s="696"/>
    </row>
    <row r="64" spans="1:6">
      <c r="A64" s="694"/>
      <c r="B64" s="695"/>
      <c r="C64" s="695"/>
      <c r="D64" s="695"/>
      <c r="E64" s="695"/>
      <c r="F64" s="696"/>
    </row>
    <row r="65" spans="1:6">
      <c r="A65" s="694"/>
      <c r="B65" s="695"/>
      <c r="C65" s="695"/>
      <c r="D65" s="695"/>
      <c r="E65" s="695"/>
      <c r="F65" s="696"/>
    </row>
    <row r="66" spans="1:6">
      <c r="A66" s="694"/>
      <c r="B66" s="695"/>
      <c r="C66" s="695"/>
      <c r="D66" s="695"/>
      <c r="E66" s="695"/>
      <c r="F66" s="696"/>
    </row>
    <row r="67" spans="1:6">
      <c r="A67" s="694"/>
      <c r="B67" s="695"/>
      <c r="C67" s="695"/>
      <c r="D67" s="695"/>
      <c r="E67" s="695"/>
      <c r="F67" s="696"/>
    </row>
    <row r="68" spans="1:6">
      <c r="A68" s="694"/>
      <c r="B68" s="695"/>
      <c r="C68" s="695"/>
      <c r="D68" s="695"/>
      <c r="E68" s="695"/>
      <c r="F68" s="696"/>
    </row>
    <row r="69" spans="1:6">
      <c r="A69" s="694"/>
      <c r="B69" s="695"/>
      <c r="C69" s="695"/>
      <c r="D69" s="695"/>
      <c r="E69" s="695"/>
      <c r="F69" s="696"/>
    </row>
    <row r="70" spans="1:6">
      <c r="A70" s="694"/>
      <c r="B70" s="695"/>
      <c r="C70" s="695"/>
      <c r="D70" s="695"/>
      <c r="E70" s="695"/>
      <c r="F70" s="696"/>
    </row>
    <row r="71" spans="1:6" ht="27" customHeight="1">
      <c r="A71" s="694"/>
      <c r="B71" s="695"/>
      <c r="C71" s="695"/>
      <c r="D71" s="695"/>
      <c r="E71" s="695"/>
      <c r="F71" s="696"/>
    </row>
    <row r="72" spans="1:6" ht="42.75" customHeight="1">
      <c r="A72" s="694"/>
      <c r="B72" s="695"/>
      <c r="C72" s="695"/>
      <c r="D72" s="695"/>
      <c r="E72" s="695"/>
      <c r="F72" s="696"/>
    </row>
    <row r="73" spans="1:6" ht="57" customHeight="1">
      <c r="A73" s="694"/>
      <c r="B73" s="695"/>
      <c r="C73" s="695"/>
      <c r="D73" s="695"/>
      <c r="E73" s="695"/>
      <c r="F73" s="696"/>
    </row>
    <row r="74" spans="1:6" ht="52.5" customHeight="1">
      <c r="A74" s="694"/>
      <c r="B74" s="695"/>
      <c r="C74" s="695"/>
      <c r="D74" s="695"/>
      <c r="E74" s="695"/>
      <c r="F74" s="696"/>
    </row>
    <row r="75" spans="1:6" ht="43.5" customHeight="1" thickBot="1">
      <c r="A75" s="697"/>
      <c r="B75" s="698"/>
      <c r="C75" s="698"/>
      <c r="D75" s="698"/>
      <c r="E75" s="698"/>
      <c r="F75" s="699"/>
    </row>
    <row r="76" spans="1:6">
      <c r="A76" s="470" t="s">
        <v>493</v>
      </c>
      <c r="B76" s="639"/>
      <c r="C76" s="639"/>
      <c r="D76" s="639"/>
      <c r="E76" s="639"/>
      <c r="F76" s="640"/>
    </row>
    <row r="77" spans="1:6">
      <c r="A77" s="641"/>
      <c r="B77" s="642"/>
      <c r="C77" s="642"/>
      <c r="D77" s="642"/>
      <c r="E77" s="642"/>
      <c r="F77" s="643"/>
    </row>
    <row r="78" spans="1:6">
      <c r="A78" s="641"/>
      <c r="B78" s="642"/>
      <c r="C78" s="642"/>
      <c r="D78" s="642"/>
      <c r="E78" s="642"/>
      <c r="F78" s="643"/>
    </row>
    <row r="79" spans="1:6" ht="15.75" thickBot="1">
      <c r="A79" s="644"/>
      <c r="B79" s="645"/>
      <c r="C79" s="645"/>
      <c r="D79" s="645"/>
      <c r="E79" s="645"/>
      <c r="F79" s="646"/>
    </row>
    <row r="80" spans="1:6">
      <c r="A80" s="448" t="s">
        <v>492</v>
      </c>
      <c r="B80" s="653"/>
      <c r="C80" s="653"/>
      <c r="D80" s="653"/>
      <c r="E80" s="653"/>
      <c r="F80" s="654"/>
    </row>
    <row r="81" spans="1:6">
      <c r="A81" s="527"/>
      <c r="B81" s="655"/>
      <c r="C81" s="655"/>
      <c r="D81" s="655"/>
      <c r="E81" s="655"/>
      <c r="F81" s="656"/>
    </row>
    <row r="82" spans="1:6">
      <c r="A82" s="527"/>
      <c r="B82" s="655"/>
      <c r="C82" s="655"/>
      <c r="D82" s="655"/>
      <c r="E82" s="655"/>
      <c r="F82" s="656"/>
    </row>
    <row r="83" spans="1:6">
      <c r="A83" s="527"/>
      <c r="B83" s="655"/>
      <c r="C83" s="655"/>
      <c r="D83" s="655"/>
      <c r="E83" s="655"/>
      <c r="F83" s="656"/>
    </row>
    <row r="84" spans="1:6">
      <c r="A84" s="763" t="s">
        <v>528</v>
      </c>
      <c r="B84" s="553"/>
      <c r="C84" s="553"/>
      <c r="D84" s="553"/>
      <c r="E84" s="553"/>
      <c r="F84" s="554"/>
    </row>
    <row r="85" spans="1:6">
      <c r="A85" s="555"/>
      <c r="B85" s="556"/>
      <c r="C85" s="556"/>
      <c r="D85" s="556"/>
      <c r="E85" s="556"/>
      <c r="F85" s="557"/>
    </row>
    <row r="86" spans="1:6">
      <c r="A86" s="555"/>
      <c r="B86" s="556"/>
      <c r="C86" s="556"/>
      <c r="D86" s="556"/>
      <c r="E86" s="556"/>
      <c r="F86" s="557"/>
    </row>
    <row r="87" spans="1:6">
      <c r="A87" s="555"/>
      <c r="B87" s="556"/>
      <c r="C87" s="556"/>
      <c r="D87" s="556"/>
      <c r="E87" s="556"/>
      <c r="F87" s="557"/>
    </row>
    <row r="88" spans="1:6">
      <c r="A88" s="555"/>
      <c r="B88" s="556"/>
      <c r="C88" s="556"/>
      <c r="D88" s="556"/>
      <c r="E88" s="556"/>
      <c r="F88" s="557"/>
    </row>
    <row r="89" spans="1:6">
      <c r="A89" s="558"/>
      <c r="B89" s="559"/>
      <c r="C89" s="559"/>
      <c r="D89" s="559"/>
      <c r="E89" s="559"/>
      <c r="F89" s="560"/>
    </row>
  </sheetData>
  <sheetProtection sheet="1" formatCells="0" formatColumns="0" formatRows="0" insertColumns="0" insertRows="0" insertHyperlinks="0" deleteColumns="0" deleteRows="0" sort="0" autoFilter="0" pivotTables="0"/>
  <mergeCells count="23">
    <mergeCell ref="A84:F89"/>
    <mergeCell ref="A1:F1"/>
    <mergeCell ref="A13:F13"/>
    <mergeCell ref="A2:F2"/>
    <mergeCell ref="A3:F3"/>
    <mergeCell ref="A4:F4"/>
    <mergeCell ref="A5:F5"/>
    <mergeCell ref="A6:F6"/>
    <mergeCell ref="A7:F7"/>
    <mergeCell ref="A8:F8"/>
    <mergeCell ref="A9:F9"/>
    <mergeCell ref="A10:F10"/>
    <mergeCell ref="A11:F11"/>
    <mergeCell ref="A12:F12"/>
    <mergeCell ref="A50:F50"/>
    <mergeCell ref="A76:F79"/>
    <mergeCell ref="A80:F83"/>
    <mergeCell ref="A14:F14"/>
    <mergeCell ref="A15:F15"/>
    <mergeCell ref="A16:F16"/>
    <mergeCell ref="A17:F17"/>
    <mergeCell ref="A33:F49"/>
    <mergeCell ref="A63:F75"/>
  </mergeCells>
  <hyperlinks>
    <hyperlink ref="A14" r:id="rId1"/>
  </hyperlinks>
  <pageMargins left="0.7" right="0.7" top="0.75" bottom="0.75" header="0.3" footer="0.3"/>
  <pageSetup paperSize="9" orientation="portrait" r:id="rId2"/>
  <ignoredErrors>
    <ignoredError sqref="B23:F23" formulaRange="1"/>
  </ignoredErrors>
  <drawing r:id="rId3"/>
</worksheet>
</file>

<file path=xl/worksheets/sheet34.xml><?xml version="1.0" encoding="utf-8"?>
<worksheet xmlns="http://schemas.openxmlformats.org/spreadsheetml/2006/main" xmlns:r="http://schemas.openxmlformats.org/officeDocument/2006/relationships">
  <dimension ref="A1:I99"/>
  <sheetViews>
    <sheetView workbookViewId="0">
      <selection activeCell="A15" sqref="A15:I15"/>
    </sheetView>
  </sheetViews>
  <sheetFormatPr baseColWidth="10" defaultRowHeight="15"/>
  <cols>
    <col min="1" max="1" width="19.28515625" customWidth="1"/>
    <col min="2" max="2" width="14.7109375" customWidth="1"/>
    <col min="3" max="3" width="13" customWidth="1"/>
    <col min="4" max="4" width="14.28515625" customWidth="1"/>
    <col min="5" max="5" width="14.85546875" customWidth="1"/>
    <col min="6" max="6" width="15.42578125" customWidth="1"/>
    <col min="7" max="7" width="12.5703125" customWidth="1"/>
    <col min="8" max="8" width="12.28515625" customWidth="1"/>
    <col min="9" max="9" width="14.140625" customWidth="1"/>
  </cols>
  <sheetData>
    <row r="1" spans="1:9">
      <c r="A1" s="482" t="s">
        <v>364</v>
      </c>
      <c r="B1" s="483"/>
      <c r="C1" s="483"/>
      <c r="D1" s="483"/>
      <c r="E1" s="483"/>
      <c r="F1" s="483"/>
      <c r="G1" s="483"/>
      <c r="H1" s="483"/>
      <c r="I1" s="484"/>
    </row>
    <row r="2" spans="1:9" ht="15.75" thickBot="1">
      <c r="A2" s="624"/>
      <c r="B2" s="625"/>
      <c r="C2" s="625"/>
      <c r="D2" s="625"/>
      <c r="E2" s="625"/>
      <c r="F2" s="625"/>
      <c r="G2" s="625"/>
      <c r="H2" s="625"/>
      <c r="I2" s="626"/>
    </row>
    <row r="3" spans="1:9" ht="15.75" thickBot="1">
      <c r="A3" s="491" t="s">
        <v>52</v>
      </c>
      <c r="B3" s="492"/>
      <c r="C3" s="492"/>
      <c r="D3" s="492"/>
      <c r="E3" s="492"/>
      <c r="F3" s="492"/>
      <c r="G3" s="492"/>
      <c r="H3" s="492"/>
      <c r="I3" s="493"/>
    </row>
    <row r="4" spans="1:9" ht="15.75" thickBot="1">
      <c r="A4" s="539"/>
      <c r="B4" s="540"/>
      <c r="C4" s="540"/>
      <c r="D4" s="540"/>
      <c r="E4" s="540"/>
      <c r="F4" s="540"/>
      <c r="G4" s="540"/>
      <c r="H4" s="540"/>
      <c r="I4" s="541"/>
    </row>
    <row r="5" spans="1:9" ht="31.5" customHeight="1" thickBot="1">
      <c r="A5" s="572" t="s">
        <v>365</v>
      </c>
      <c r="B5" s="573"/>
      <c r="C5" s="573"/>
      <c r="D5" s="573"/>
      <c r="E5" s="573"/>
      <c r="F5" s="573"/>
      <c r="G5" s="573"/>
      <c r="H5" s="573"/>
      <c r="I5" s="574"/>
    </row>
    <row r="6" spans="1:9" ht="15.75" thickBot="1">
      <c r="A6" s="627"/>
      <c r="B6" s="628"/>
      <c r="C6" s="628"/>
      <c r="D6" s="628"/>
      <c r="E6" s="628"/>
      <c r="F6" s="628"/>
      <c r="G6" s="628"/>
      <c r="H6" s="628"/>
      <c r="I6" s="629"/>
    </row>
    <row r="7" spans="1:9">
      <c r="A7" s="521" t="s">
        <v>38</v>
      </c>
      <c r="B7" s="522"/>
      <c r="C7" s="522"/>
      <c r="D7" s="522"/>
      <c r="E7" s="522"/>
      <c r="F7" s="522"/>
      <c r="G7" s="522"/>
      <c r="H7" s="522"/>
      <c r="I7" s="523"/>
    </row>
    <row r="8" spans="1:9" ht="221.25" customHeight="1">
      <c r="A8" s="579" t="s">
        <v>431</v>
      </c>
      <c r="B8" s="580"/>
      <c r="C8" s="580"/>
      <c r="D8" s="580"/>
      <c r="E8" s="580"/>
      <c r="F8" s="580"/>
      <c r="G8" s="580"/>
      <c r="H8" s="580"/>
      <c r="I8" s="581"/>
    </row>
    <row r="9" spans="1:9">
      <c r="A9" s="579" t="s">
        <v>432</v>
      </c>
      <c r="B9" s="580"/>
      <c r="C9" s="580"/>
      <c r="D9" s="580"/>
      <c r="E9" s="580"/>
      <c r="F9" s="580"/>
      <c r="G9" s="580"/>
      <c r="H9" s="580"/>
      <c r="I9" s="581"/>
    </row>
    <row r="10" spans="1:9" ht="18.75" customHeight="1" thickBot="1">
      <c r="A10" s="665"/>
      <c r="B10" s="666"/>
      <c r="C10" s="666"/>
      <c r="D10" s="666"/>
      <c r="E10" s="666"/>
      <c r="F10" s="666"/>
      <c r="G10" s="666"/>
      <c r="H10" s="666"/>
      <c r="I10" s="667"/>
    </row>
    <row r="11" spans="1:9" ht="15.75" thickBot="1">
      <c r="A11" s="457"/>
      <c r="B11" s="458"/>
      <c r="C11" s="458"/>
      <c r="D11" s="458"/>
      <c r="E11" s="458"/>
      <c r="F11" s="458"/>
      <c r="G11" s="458"/>
      <c r="H11" s="458"/>
      <c r="I11" s="459"/>
    </row>
    <row r="12" spans="1:9" ht="15.75" thickBot="1">
      <c r="A12" s="545" t="s">
        <v>366</v>
      </c>
      <c r="B12" s="546"/>
      <c r="C12" s="546"/>
      <c r="D12" s="546"/>
      <c r="E12" s="546"/>
      <c r="F12" s="546"/>
      <c r="G12" s="546"/>
      <c r="H12" s="546"/>
      <c r="I12" s="623"/>
    </row>
    <row r="13" spans="1:9" ht="15.75" thickBot="1">
      <c r="A13" s="588"/>
      <c r="B13" s="589"/>
      <c r="C13" s="589"/>
      <c r="D13" s="589"/>
      <c r="E13" s="589"/>
      <c r="F13" s="589"/>
      <c r="G13" s="589"/>
      <c r="H13" s="589"/>
      <c r="I13" s="590"/>
    </row>
    <row r="14" spans="1:9">
      <c r="A14" s="521" t="s">
        <v>41</v>
      </c>
      <c r="B14" s="522"/>
      <c r="C14" s="522"/>
      <c r="D14" s="522"/>
      <c r="E14" s="522"/>
      <c r="F14" s="522"/>
      <c r="G14" s="522"/>
      <c r="H14" s="522"/>
      <c r="I14" s="523"/>
    </row>
    <row r="15" spans="1:9">
      <c r="A15" s="579" t="s">
        <v>367</v>
      </c>
      <c r="B15" s="580"/>
      <c r="C15" s="580"/>
      <c r="D15" s="580"/>
      <c r="E15" s="580"/>
      <c r="F15" s="580"/>
      <c r="G15" s="580"/>
      <c r="H15" s="580"/>
      <c r="I15" s="581"/>
    </row>
    <row r="16" spans="1:9">
      <c r="A16" s="579" t="s">
        <v>208</v>
      </c>
      <c r="B16" s="580"/>
      <c r="C16" s="580"/>
      <c r="D16" s="580"/>
      <c r="E16" s="580"/>
      <c r="F16" s="580"/>
      <c r="G16" s="580"/>
      <c r="H16" s="580"/>
      <c r="I16" s="581"/>
    </row>
    <row r="17" spans="1:9">
      <c r="A17" s="889" t="s">
        <v>496</v>
      </c>
      <c r="B17" s="889"/>
      <c r="C17" s="889"/>
      <c r="D17" s="889"/>
      <c r="E17" s="889"/>
      <c r="F17" s="889"/>
      <c r="G17" s="889"/>
      <c r="H17" s="889"/>
      <c r="I17" s="889"/>
    </row>
    <row r="18" spans="1:9" ht="15.75" thickBot="1">
      <c r="A18" s="585" t="s">
        <v>44</v>
      </c>
      <c r="B18" s="586"/>
      <c r="C18" s="586"/>
      <c r="D18" s="586"/>
      <c r="E18" s="586"/>
      <c r="F18" s="586"/>
      <c r="G18" s="586"/>
      <c r="H18" s="586"/>
      <c r="I18" s="587"/>
    </row>
    <row r="19" spans="1:9">
      <c r="A19" s="62"/>
      <c r="B19" s="17">
        <v>2005</v>
      </c>
      <c r="C19" s="17">
        <v>2006</v>
      </c>
      <c r="D19" s="17">
        <v>2007</v>
      </c>
      <c r="E19" s="17">
        <v>2008</v>
      </c>
      <c r="F19" s="17">
        <v>2009</v>
      </c>
      <c r="G19" s="17">
        <v>2010</v>
      </c>
      <c r="H19" s="18">
        <v>2011</v>
      </c>
      <c r="I19" s="45">
        <v>2012</v>
      </c>
    </row>
    <row r="20" spans="1:9">
      <c r="A20" s="150" t="s">
        <v>368</v>
      </c>
      <c r="B20" s="146">
        <v>1392555</v>
      </c>
      <c r="C20" s="146">
        <v>1314300</v>
      </c>
      <c r="D20" s="146">
        <v>1042880</v>
      </c>
      <c r="E20" s="146">
        <v>857580</v>
      </c>
      <c r="F20" s="146">
        <v>331830</v>
      </c>
      <c r="G20" s="63">
        <v>274620</v>
      </c>
      <c r="H20" s="278">
        <v>250660</v>
      </c>
      <c r="I20" s="14">
        <v>238500</v>
      </c>
    </row>
    <row r="21" spans="1:9">
      <c r="A21" s="151" t="s">
        <v>369</v>
      </c>
      <c r="B21" s="146">
        <v>67780</v>
      </c>
      <c r="C21" s="63">
        <v>87480</v>
      </c>
      <c r="D21" s="63">
        <v>125500</v>
      </c>
      <c r="E21" s="146">
        <v>140000</v>
      </c>
      <c r="F21" s="146">
        <v>156340</v>
      </c>
      <c r="G21" s="407">
        <v>138900</v>
      </c>
      <c r="H21" s="278">
        <v>128840</v>
      </c>
      <c r="I21" s="14">
        <v>117880</v>
      </c>
    </row>
    <row r="22" spans="1:9">
      <c r="A22" s="152" t="s">
        <v>370</v>
      </c>
      <c r="B22" s="146">
        <v>100140</v>
      </c>
      <c r="C22" s="63">
        <v>152245</v>
      </c>
      <c r="D22" s="146">
        <v>148839</v>
      </c>
      <c r="E22" s="146">
        <v>188930</v>
      </c>
      <c r="F22" s="146">
        <v>182953</v>
      </c>
      <c r="G22" s="407">
        <v>169491</v>
      </c>
      <c r="H22" s="278">
        <v>157772</v>
      </c>
      <c r="I22" s="14">
        <v>131295</v>
      </c>
    </row>
    <row r="23" spans="1:9">
      <c r="A23" s="153" t="s">
        <v>371</v>
      </c>
      <c r="B23" s="146">
        <v>31760</v>
      </c>
      <c r="C23" s="63">
        <v>53140</v>
      </c>
      <c r="D23" s="146">
        <v>110040</v>
      </c>
      <c r="E23" s="146">
        <v>145760</v>
      </c>
      <c r="F23" s="146">
        <v>170750</v>
      </c>
      <c r="G23" s="63">
        <v>159360</v>
      </c>
      <c r="H23" s="278">
        <v>151410</v>
      </c>
      <c r="I23" s="14">
        <v>156375</v>
      </c>
    </row>
    <row r="24" spans="1:9">
      <c r="A24" s="154" t="s">
        <v>372</v>
      </c>
      <c r="B24" s="146">
        <v>0</v>
      </c>
      <c r="C24" s="146">
        <v>112240</v>
      </c>
      <c r="D24" s="146">
        <v>280340</v>
      </c>
      <c r="E24" s="146">
        <v>267240</v>
      </c>
      <c r="F24" s="146">
        <v>391710</v>
      </c>
      <c r="G24" s="63">
        <v>391910</v>
      </c>
      <c r="H24" s="278">
        <v>398158</v>
      </c>
      <c r="I24" s="14">
        <v>382280</v>
      </c>
    </row>
    <row r="25" spans="1:9">
      <c r="A25" s="155" t="s">
        <v>373</v>
      </c>
      <c r="B25" s="146">
        <f>SUM(B21:B24)</f>
        <v>199680</v>
      </c>
      <c r="C25" s="146">
        <f t="shared" ref="C25:F25" si="0">SUM(C21:C24)</f>
        <v>405105</v>
      </c>
      <c r="D25" s="146">
        <f t="shared" si="0"/>
        <v>664719</v>
      </c>
      <c r="E25" s="146">
        <f t="shared" si="0"/>
        <v>741930</v>
      </c>
      <c r="F25" s="146">
        <f t="shared" si="0"/>
        <v>901753</v>
      </c>
      <c r="G25" s="146">
        <f>SUM(G21:G24)</f>
        <v>859661</v>
      </c>
      <c r="H25" s="278">
        <f>SUM(H21:H24)</f>
        <v>836180</v>
      </c>
      <c r="I25" s="14">
        <f>SUM(I21:I24)</f>
        <v>787830</v>
      </c>
    </row>
    <row r="26" spans="1:9">
      <c r="A26" s="22" t="s">
        <v>374</v>
      </c>
      <c r="B26" s="63">
        <f>SUM(B20:B24)</f>
        <v>1592235</v>
      </c>
      <c r="C26" s="63">
        <f t="shared" ref="C26:F26" si="1">SUM(C20:C24)</f>
        <v>1719405</v>
      </c>
      <c r="D26" s="63">
        <f t="shared" si="1"/>
        <v>1707599</v>
      </c>
      <c r="E26" s="63">
        <f t="shared" si="1"/>
        <v>1599510</v>
      </c>
      <c r="F26" s="63">
        <f t="shared" si="1"/>
        <v>1233583</v>
      </c>
      <c r="G26" s="63">
        <f>SUM(G20:G24)</f>
        <v>1134281</v>
      </c>
      <c r="H26" s="278">
        <f>SUM(H20:H24)</f>
        <v>1086840</v>
      </c>
      <c r="I26" s="14">
        <f>SUM(I20:I24)</f>
        <v>1026330</v>
      </c>
    </row>
    <row r="27" spans="1:9">
      <c r="A27" s="72" t="s">
        <v>375</v>
      </c>
      <c r="B27" s="110">
        <f t="shared" ref="B27:F27" si="2">B26/B30/365</f>
        <v>0.96896660844799565</v>
      </c>
      <c r="C27" s="110">
        <f t="shared" si="2"/>
        <v>1.0240649195949969</v>
      </c>
      <c r="D27" s="110">
        <f t="shared" si="2"/>
        <v>0.99687905916418806</v>
      </c>
      <c r="E27" s="110">
        <f t="shared" si="2"/>
        <v>0.92373928711681941</v>
      </c>
      <c r="F27" s="110">
        <f t="shared" si="2"/>
        <v>0.69397935360468055</v>
      </c>
      <c r="G27" s="110">
        <f>G26/G30/365</f>
        <v>0.62615740037924483</v>
      </c>
      <c r="H27" s="156">
        <f>H26/H30/365</f>
        <v>0.59280187848226917</v>
      </c>
      <c r="I27" s="157">
        <f>I26/I30/365</f>
        <v>0.56406479713111934</v>
      </c>
    </row>
    <row r="28" spans="1:9">
      <c r="A28" s="72" t="s">
        <v>376</v>
      </c>
      <c r="B28" s="110">
        <f t="shared" ref="B28:F28" si="3">B25/B26*100</f>
        <v>12.540862372702522</v>
      </c>
      <c r="C28" s="110">
        <f t="shared" si="3"/>
        <v>23.560766660559903</v>
      </c>
      <c r="D28" s="110">
        <f t="shared" si="3"/>
        <v>38.9271134499376</v>
      </c>
      <c r="E28" s="110">
        <f t="shared" si="3"/>
        <v>46.384830354296</v>
      </c>
      <c r="F28" s="110">
        <f t="shared" si="3"/>
        <v>73.100310234495765</v>
      </c>
      <c r="G28" s="110">
        <f>G25/G26*100</f>
        <v>75.789068140963309</v>
      </c>
      <c r="H28" s="156">
        <f>H25/H26*100</f>
        <v>76.936807625777476</v>
      </c>
      <c r="I28" s="157">
        <f>I25/I26*100</f>
        <v>76.761860220396954</v>
      </c>
    </row>
    <row r="29" spans="1:9">
      <c r="A29" s="72" t="s">
        <v>377</v>
      </c>
      <c r="B29" s="110">
        <f t="shared" ref="B29:G29" si="4">B25/B30/365</f>
        <v>0.12151676880290647</v>
      </c>
      <c r="C29" s="110">
        <f t="shared" si="4"/>
        <v>0.24127754615842764</v>
      </c>
      <c r="D29" s="110">
        <f t="shared" si="4"/>
        <v>0.38805624231951402</v>
      </c>
      <c r="E29" s="110">
        <f t="shared" si="4"/>
        <v>0.42847490124512005</v>
      </c>
      <c r="F29" s="110">
        <f t="shared" si="4"/>
        <v>0.50730106044836998</v>
      </c>
      <c r="G29" s="110">
        <f t="shared" si="4"/>
        <v>0.47455885884311022</v>
      </c>
      <c r="H29" s="156">
        <f>H25/H30/365</f>
        <v>0.4560828408498987</v>
      </c>
      <c r="I29" s="157">
        <f>I25/I30/365</f>
        <v>0.43298663112625546</v>
      </c>
    </row>
    <row r="30" spans="1:9" ht="15.75" thickBot="1">
      <c r="A30" s="68" t="s">
        <v>378</v>
      </c>
      <c r="B30" s="115">
        <v>4502</v>
      </c>
      <c r="C30" s="115">
        <v>4600</v>
      </c>
      <c r="D30" s="115">
        <v>4693</v>
      </c>
      <c r="E30" s="233">
        <v>4744</v>
      </c>
      <c r="F30" s="233">
        <v>4870</v>
      </c>
      <c r="G30" s="233">
        <v>4963</v>
      </c>
      <c r="H30" s="417">
        <v>5023</v>
      </c>
      <c r="I30" s="7">
        <v>4985</v>
      </c>
    </row>
    <row r="31" spans="1:9">
      <c r="A31" s="62"/>
      <c r="B31" s="209">
        <v>2013</v>
      </c>
      <c r="C31" s="209">
        <v>2014</v>
      </c>
      <c r="D31" s="209">
        <v>2015</v>
      </c>
      <c r="E31" s="249"/>
      <c r="F31" s="249"/>
      <c r="G31" s="249"/>
      <c r="H31" s="249"/>
      <c r="I31" s="250"/>
    </row>
    <row r="32" spans="1:9">
      <c r="A32" s="150" t="s">
        <v>368</v>
      </c>
      <c r="B32" s="271">
        <v>230540</v>
      </c>
      <c r="C32" s="271">
        <v>245060</v>
      </c>
      <c r="D32" s="271">
        <v>57740</v>
      </c>
      <c r="E32" s="249"/>
      <c r="F32" s="249"/>
      <c r="G32" s="249"/>
      <c r="H32" s="249"/>
      <c r="I32" s="250"/>
    </row>
    <row r="33" spans="1:9">
      <c r="A33" s="151" t="s">
        <v>369</v>
      </c>
      <c r="B33" s="271">
        <v>146260</v>
      </c>
      <c r="C33" s="271">
        <v>121580</v>
      </c>
      <c r="D33" s="271">
        <v>24740</v>
      </c>
      <c r="E33" s="249"/>
      <c r="F33" s="249"/>
      <c r="G33" s="249"/>
      <c r="H33" s="249"/>
      <c r="I33" s="250"/>
    </row>
    <row r="34" spans="1:9">
      <c r="A34" s="152" t="s">
        <v>370</v>
      </c>
      <c r="B34" s="271">
        <v>110547</v>
      </c>
      <c r="C34" s="271">
        <v>120640</v>
      </c>
      <c r="D34" s="271">
        <v>29838</v>
      </c>
      <c r="E34" s="249"/>
      <c r="F34" s="249"/>
      <c r="G34" s="249"/>
      <c r="H34" s="249"/>
      <c r="I34" s="250"/>
    </row>
    <row r="35" spans="1:9">
      <c r="A35" s="153" t="s">
        <v>371</v>
      </c>
      <c r="B35" s="271">
        <v>157440</v>
      </c>
      <c r="C35" s="271">
        <v>152500</v>
      </c>
      <c r="D35" s="271">
        <v>36660</v>
      </c>
      <c r="E35" s="249"/>
      <c r="F35" s="249"/>
      <c r="G35" s="249"/>
      <c r="H35" s="249"/>
      <c r="I35" s="250"/>
    </row>
    <row r="36" spans="1:9">
      <c r="A36" s="154" t="s">
        <v>372</v>
      </c>
      <c r="B36" s="271">
        <v>371080</v>
      </c>
      <c r="C36" s="271">
        <v>386040</v>
      </c>
      <c r="D36" s="271">
        <v>95760</v>
      </c>
      <c r="E36" s="249"/>
      <c r="F36" s="249"/>
      <c r="G36" s="249"/>
      <c r="H36" s="249"/>
      <c r="I36" s="250"/>
    </row>
    <row r="37" spans="1:9">
      <c r="A37" s="155" t="s">
        <v>373</v>
      </c>
      <c r="B37" s="271">
        <f>SUM(B33:B36)</f>
        <v>785327</v>
      </c>
      <c r="C37" s="271">
        <f>SUM(C33:C36)</f>
        <v>780760</v>
      </c>
      <c r="D37" s="271">
        <f>SUM(D33:D36)</f>
        <v>186998</v>
      </c>
      <c r="E37" s="249"/>
      <c r="F37" s="249"/>
      <c r="G37" s="249"/>
      <c r="H37" s="249"/>
      <c r="I37" s="250"/>
    </row>
    <row r="38" spans="1:9">
      <c r="A38" s="22" t="s">
        <v>374</v>
      </c>
      <c r="B38" s="271">
        <f>SUM(B32:B36)</f>
        <v>1015867</v>
      </c>
      <c r="C38" s="271">
        <f>SUM(C32:C36)</f>
        <v>1025820</v>
      </c>
      <c r="D38" s="271">
        <f>SUM(D32:D36)</f>
        <v>244738</v>
      </c>
      <c r="E38" s="249"/>
      <c r="F38" s="249"/>
      <c r="G38" s="249"/>
      <c r="H38" s="249"/>
      <c r="I38" s="250"/>
    </row>
    <row r="39" spans="1:9" ht="17.25" customHeight="1">
      <c r="A39" s="72" t="s">
        <v>375</v>
      </c>
      <c r="B39" s="254">
        <f>B38/B42/365</f>
        <v>0.5499303023659301</v>
      </c>
      <c r="C39" s="254">
        <f>C38/C42/365</f>
        <v>0.56030019007668608</v>
      </c>
      <c r="D39" s="252"/>
      <c r="E39" s="249"/>
      <c r="F39" s="249"/>
      <c r="G39" s="249"/>
      <c r="H39" s="249"/>
      <c r="I39" s="250"/>
    </row>
    <row r="40" spans="1:9">
      <c r="A40" s="72" t="s">
        <v>376</v>
      </c>
      <c r="B40" s="254">
        <f>B37/B38*100</f>
        <v>77.306084359468315</v>
      </c>
      <c r="C40" s="254">
        <f>C37/C38*100</f>
        <v>76.110818662143458</v>
      </c>
      <c r="D40" s="254">
        <f>D37/D38*100</f>
        <v>76.407423448749284</v>
      </c>
      <c r="E40" s="249"/>
      <c r="F40" s="249"/>
      <c r="G40" s="249"/>
      <c r="H40" s="249"/>
      <c r="I40" s="413"/>
    </row>
    <row r="41" spans="1:9">
      <c r="A41" s="72" t="s">
        <v>377</v>
      </c>
      <c r="B41" s="254">
        <f>B37/B42/365</f>
        <v>0.42512958346528518</v>
      </c>
      <c r="C41" s="254">
        <f>C37/C42/365</f>
        <v>0.42644906163291163</v>
      </c>
      <c r="D41" s="252"/>
      <c r="E41" s="249"/>
      <c r="F41" s="249"/>
      <c r="G41" s="249"/>
      <c r="H41" s="249"/>
      <c r="I41" s="413"/>
    </row>
    <row r="42" spans="1:9" ht="15.75" thickBot="1">
      <c r="A42" s="68" t="s">
        <v>378</v>
      </c>
      <c r="B42" s="262">
        <v>5061</v>
      </c>
      <c r="C42" s="262">
        <v>5016</v>
      </c>
      <c r="D42" s="252"/>
      <c r="E42" s="249"/>
      <c r="F42" s="249"/>
      <c r="G42" s="249"/>
      <c r="H42" s="249"/>
      <c r="I42" s="413"/>
    </row>
    <row r="43" spans="1:9">
      <c r="A43" s="415"/>
      <c r="B43" s="415"/>
      <c r="C43" s="415"/>
      <c r="D43" s="415"/>
      <c r="E43" s="415"/>
      <c r="F43" s="415"/>
      <c r="G43" s="415"/>
      <c r="H43" s="415"/>
      <c r="I43" s="416"/>
    </row>
    <row r="44" spans="1:9" ht="37.5" customHeight="1">
      <c r="A44" s="409"/>
      <c r="B44" s="410"/>
      <c r="C44" s="410"/>
      <c r="D44" s="410"/>
      <c r="E44" s="410"/>
      <c r="F44" s="410"/>
      <c r="G44" s="410"/>
      <c r="H44" s="410"/>
      <c r="I44" s="411"/>
    </row>
    <row r="45" spans="1:9" ht="34.5" customHeight="1">
      <c r="A45" s="412"/>
      <c r="B45" s="249"/>
      <c r="C45" s="249"/>
      <c r="D45" s="249"/>
      <c r="E45" s="249"/>
      <c r="F45" s="249"/>
      <c r="G45" s="249"/>
      <c r="H45" s="249"/>
      <c r="I45" s="413"/>
    </row>
    <row r="46" spans="1:9" ht="45.75" customHeight="1">
      <c r="A46" s="412"/>
      <c r="B46" s="249"/>
      <c r="C46" s="249"/>
      <c r="D46" s="249"/>
      <c r="E46" s="249"/>
      <c r="F46" s="249"/>
      <c r="G46" s="249"/>
      <c r="H46" s="249"/>
      <c r="I46" s="413"/>
    </row>
    <row r="47" spans="1:9" ht="36.75" customHeight="1">
      <c r="A47" s="412"/>
      <c r="B47" s="249"/>
      <c r="C47" s="249"/>
      <c r="D47" s="249"/>
      <c r="E47" s="249"/>
      <c r="F47" s="249"/>
      <c r="G47" s="249"/>
      <c r="H47" s="249"/>
      <c r="I47" s="413"/>
    </row>
    <row r="48" spans="1:9" ht="42" customHeight="1">
      <c r="A48" s="412"/>
      <c r="B48" s="249"/>
      <c r="C48" s="249"/>
      <c r="D48" s="249"/>
      <c r="E48" s="249"/>
      <c r="F48" s="249"/>
      <c r="G48" s="249"/>
      <c r="H48" s="249"/>
      <c r="I48" s="413"/>
    </row>
    <row r="49" spans="1:9">
      <c r="A49" s="412"/>
      <c r="B49" s="249"/>
      <c r="C49" s="249"/>
      <c r="D49" s="249"/>
      <c r="E49" s="249"/>
      <c r="F49" s="249"/>
      <c r="G49" s="249"/>
      <c r="H49" s="249"/>
      <c r="I49" s="413"/>
    </row>
    <row r="50" spans="1:9">
      <c r="A50" s="412"/>
      <c r="B50" s="249"/>
      <c r="C50" s="249"/>
      <c r="D50" s="249"/>
      <c r="E50" s="249"/>
      <c r="F50" s="249"/>
      <c r="G50" s="249"/>
      <c r="H50" s="249"/>
      <c r="I50" s="413"/>
    </row>
    <row r="51" spans="1:9">
      <c r="A51" s="412"/>
      <c r="B51" s="249"/>
      <c r="C51" s="249"/>
      <c r="D51" s="249"/>
      <c r="E51" s="249"/>
      <c r="F51" s="249"/>
      <c r="G51" s="249"/>
      <c r="H51" s="249"/>
      <c r="I51" s="413"/>
    </row>
    <row r="52" spans="1:9">
      <c r="A52" s="412"/>
      <c r="B52" s="249"/>
      <c r="C52" s="249"/>
      <c r="D52" s="249"/>
      <c r="E52" s="249"/>
      <c r="F52" s="249"/>
      <c r="G52" s="249"/>
      <c r="H52" s="249"/>
      <c r="I52" s="413"/>
    </row>
    <row r="53" spans="1:9">
      <c r="A53" s="412"/>
      <c r="B53" s="249"/>
      <c r="C53" s="249"/>
      <c r="D53" s="249"/>
      <c r="E53" s="249"/>
      <c r="F53" s="249"/>
      <c r="G53" s="249"/>
      <c r="H53" s="249"/>
      <c r="I53" s="413"/>
    </row>
    <row r="54" spans="1:9">
      <c r="A54" s="412"/>
      <c r="B54" s="249"/>
      <c r="C54" s="249"/>
      <c r="D54" s="249"/>
      <c r="E54" s="249"/>
      <c r="F54" s="249"/>
      <c r="G54" s="249"/>
      <c r="H54" s="249"/>
      <c r="I54" s="413"/>
    </row>
    <row r="55" spans="1:9">
      <c r="A55" s="412"/>
      <c r="B55" s="249"/>
      <c r="C55" s="249"/>
      <c r="D55" s="249"/>
      <c r="E55" s="249"/>
      <c r="F55" s="249"/>
      <c r="G55" s="249"/>
      <c r="H55" s="249"/>
      <c r="I55" s="413"/>
    </row>
    <row r="56" spans="1:9">
      <c r="A56" s="412"/>
      <c r="B56" s="249"/>
      <c r="C56" s="249"/>
      <c r="D56" s="249"/>
      <c r="E56" s="249"/>
      <c r="F56" s="249"/>
      <c r="G56" s="249"/>
      <c r="H56" s="249"/>
      <c r="I56" s="413"/>
    </row>
    <row r="57" spans="1:9">
      <c r="A57" s="412"/>
      <c r="B57" s="249"/>
      <c r="C57" s="249"/>
      <c r="D57" s="249"/>
      <c r="E57" s="249"/>
      <c r="F57" s="249"/>
      <c r="G57" s="249"/>
      <c r="H57" s="249"/>
      <c r="I57" s="413"/>
    </row>
    <row r="58" spans="1:9">
      <c r="A58" s="412"/>
      <c r="B58" s="249"/>
      <c r="C58" s="249"/>
      <c r="D58" s="249"/>
      <c r="E58" s="249"/>
      <c r="F58" s="249"/>
      <c r="G58" s="249"/>
      <c r="H58" s="249"/>
      <c r="I58" s="413"/>
    </row>
    <row r="59" spans="1:9">
      <c r="A59" s="412"/>
      <c r="B59" s="249"/>
      <c r="C59" s="249"/>
      <c r="D59" s="249"/>
      <c r="E59" s="249"/>
      <c r="F59" s="249"/>
      <c r="G59" s="249"/>
      <c r="H59" s="249"/>
      <c r="I59" s="413"/>
    </row>
    <row r="60" spans="1:9">
      <c r="A60" s="412"/>
      <c r="B60" s="249"/>
      <c r="C60" s="249"/>
      <c r="D60" s="249"/>
      <c r="E60" s="249"/>
      <c r="F60" s="249"/>
      <c r="G60" s="249"/>
      <c r="H60" s="249"/>
      <c r="I60" s="413"/>
    </row>
    <row r="61" spans="1:9">
      <c r="A61" s="412"/>
      <c r="B61" s="249"/>
      <c r="C61" s="249"/>
      <c r="D61" s="249"/>
      <c r="E61" s="249"/>
      <c r="F61" s="249"/>
      <c r="G61" s="249"/>
      <c r="H61" s="249"/>
      <c r="I61" s="413"/>
    </row>
    <row r="62" spans="1:9">
      <c r="A62" s="412"/>
      <c r="B62" s="249"/>
      <c r="C62" s="249"/>
      <c r="D62" s="249"/>
      <c r="E62" s="249"/>
      <c r="F62" s="249"/>
      <c r="G62" s="249"/>
      <c r="H62" s="249"/>
      <c r="I62" s="413"/>
    </row>
    <row r="63" spans="1:9">
      <c r="A63" s="412"/>
      <c r="B63" s="249"/>
      <c r="C63" s="249"/>
      <c r="D63" s="249"/>
      <c r="E63" s="249"/>
      <c r="F63" s="249"/>
      <c r="G63" s="249"/>
      <c r="H63" s="249"/>
      <c r="I63" s="413"/>
    </row>
    <row r="64" spans="1:9">
      <c r="A64" s="412"/>
      <c r="B64" s="249"/>
      <c r="C64" s="249"/>
      <c r="D64" s="249"/>
      <c r="E64" s="249"/>
      <c r="F64" s="249"/>
      <c r="G64" s="249"/>
      <c r="H64" s="249"/>
      <c r="I64" s="413"/>
    </row>
    <row r="65" spans="1:9">
      <c r="A65" s="412"/>
      <c r="B65" s="249"/>
      <c r="C65" s="249"/>
      <c r="D65" s="249"/>
      <c r="E65" s="249"/>
      <c r="F65" s="249"/>
      <c r="G65" s="249"/>
      <c r="H65" s="249"/>
      <c r="I65" s="413"/>
    </row>
    <row r="66" spans="1:9" ht="60.75" customHeight="1">
      <c r="A66" s="412"/>
      <c r="B66" s="249"/>
      <c r="C66" s="249"/>
      <c r="D66" s="249"/>
      <c r="E66" s="249"/>
      <c r="F66" s="249"/>
      <c r="G66" s="249"/>
      <c r="H66" s="249"/>
      <c r="I66" s="413"/>
    </row>
    <row r="67" spans="1:9" ht="39" customHeight="1">
      <c r="A67" s="412"/>
      <c r="B67" s="249"/>
      <c r="C67" s="249"/>
      <c r="D67" s="249"/>
      <c r="E67" s="249"/>
      <c r="F67" s="249"/>
      <c r="G67" s="249"/>
      <c r="H67" s="249"/>
      <c r="I67" s="413"/>
    </row>
    <row r="68" spans="1:9" ht="45" customHeight="1">
      <c r="A68" s="412"/>
      <c r="B68" s="249"/>
      <c r="C68" s="249"/>
      <c r="D68" s="249"/>
      <c r="E68" s="249"/>
      <c r="F68" s="249"/>
      <c r="G68" s="249"/>
      <c r="H68" s="249"/>
      <c r="I68" s="413"/>
    </row>
    <row r="69" spans="1:9" ht="43.5" customHeight="1">
      <c r="A69" s="412"/>
      <c r="B69" s="249"/>
      <c r="C69" s="249"/>
      <c r="D69" s="249"/>
      <c r="E69" s="249"/>
      <c r="F69" s="249"/>
      <c r="G69" s="249"/>
      <c r="H69" s="249"/>
      <c r="I69" s="413"/>
    </row>
    <row r="70" spans="1:9">
      <c r="A70" s="412"/>
      <c r="B70" s="249"/>
      <c r="C70" s="249"/>
      <c r="D70" s="249"/>
      <c r="E70" s="249"/>
      <c r="F70" s="249"/>
      <c r="G70" s="249"/>
      <c r="H70" s="249"/>
      <c r="I70" s="413"/>
    </row>
    <row r="71" spans="1:9">
      <c r="A71" s="412"/>
      <c r="B71" s="249"/>
      <c r="C71" s="249"/>
      <c r="D71" s="249"/>
      <c r="E71" s="249"/>
      <c r="F71" s="249"/>
      <c r="G71" s="249"/>
      <c r="H71" s="249"/>
      <c r="I71" s="413"/>
    </row>
    <row r="72" spans="1:9">
      <c r="A72" s="412"/>
      <c r="B72" s="249"/>
      <c r="C72" s="249"/>
      <c r="D72" s="249"/>
      <c r="E72" s="249"/>
      <c r="F72" s="249"/>
      <c r="G72" s="249"/>
      <c r="H72" s="249"/>
      <c r="I72" s="413"/>
    </row>
    <row r="73" spans="1:9">
      <c r="A73" s="412"/>
      <c r="B73" s="249"/>
      <c r="C73" s="249"/>
      <c r="D73" s="249"/>
      <c r="E73" s="249"/>
      <c r="F73" s="249"/>
      <c r="G73" s="249"/>
      <c r="H73" s="249"/>
      <c r="I73" s="413"/>
    </row>
    <row r="74" spans="1:9">
      <c r="A74" s="412"/>
      <c r="B74" s="249"/>
      <c r="C74" s="249"/>
      <c r="D74" s="249"/>
      <c r="E74" s="249"/>
      <c r="F74" s="249"/>
      <c r="G74" s="249"/>
      <c r="H74" s="249"/>
      <c r="I74" s="413"/>
    </row>
    <row r="75" spans="1:9">
      <c r="A75" s="412"/>
      <c r="B75" s="249"/>
      <c r="C75" s="249"/>
      <c r="D75" s="249"/>
      <c r="E75" s="249"/>
      <c r="F75" s="249"/>
      <c r="G75" s="249"/>
      <c r="H75" s="249"/>
      <c r="I75" s="413"/>
    </row>
    <row r="76" spans="1:9">
      <c r="A76" s="412"/>
      <c r="B76" s="249"/>
      <c r="C76" s="249"/>
      <c r="D76" s="249"/>
      <c r="E76" s="249"/>
      <c r="F76" s="249"/>
      <c r="G76" s="249"/>
      <c r="H76" s="249"/>
      <c r="I76" s="413"/>
    </row>
    <row r="77" spans="1:9">
      <c r="A77" s="412"/>
      <c r="B77" s="249"/>
      <c r="C77" s="249"/>
      <c r="D77" s="249"/>
      <c r="E77" s="249"/>
      <c r="F77" s="249"/>
      <c r="G77" s="249"/>
      <c r="H77" s="249"/>
      <c r="I77" s="413"/>
    </row>
    <row r="78" spans="1:9">
      <c r="A78" s="412"/>
      <c r="B78" s="249"/>
      <c r="C78" s="249"/>
      <c r="D78" s="249"/>
      <c r="E78" s="249"/>
      <c r="F78" s="249"/>
      <c r="G78" s="249"/>
      <c r="H78" s="249"/>
      <c r="I78" s="413"/>
    </row>
    <row r="79" spans="1:9" ht="24.75" customHeight="1">
      <c r="A79" s="412"/>
      <c r="B79" s="249"/>
      <c r="C79" s="249"/>
      <c r="D79" s="249"/>
      <c r="E79" s="249"/>
      <c r="F79" s="249"/>
      <c r="G79" s="249"/>
      <c r="H79" s="249"/>
      <c r="I79" s="413"/>
    </row>
    <row r="80" spans="1:9" ht="24.75" customHeight="1">
      <c r="A80" s="412"/>
      <c r="B80" s="249"/>
      <c r="C80" s="249"/>
      <c r="D80" s="249"/>
      <c r="E80" s="249"/>
      <c r="F80" s="249"/>
      <c r="G80" s="249"/>
      <c r="H80" s="249"/>
      <c r="I80" s="413"/>
    </row>
    <row r="81" spans="1:9" ht="30" customHeight="1">
      <c r="A81" s="412"/>
      <c r="B81" s="249"/>
      <c r="C81" s="249"/>
      <c r="D81" s="249"/>
      <c r="E81" s="249"/>
      <c r="F81" s="249"/>
      <c r="G81" s="249"/>
      <c r="H81" s="249"/>
      <c r="I81" s="413"/>
    </row>
    <row r="82" spans="1:9" ht="33.75" customHeight="1">
      <c r="A82" s="412"/>
      <c r="B82" s="249"/>
      <c r="C82" s="249"/>
      <c r="D82" s="249"/>
      <c r="E82" s="249"/>
      <c r="F82" s="249"/>
      <c r="G82" s="249"/>
      <c r="H82" s="249"/>
      <c r="I82" s="413"/>
    </row>
    <row r="83" spans="1:9" ht="35.25" customHeight="1">
      <c r="A83" s="412"/>
      <c r="B83" s="249"/>
      <c r="C83" s="249"/>
      <c r="D83" s="249"/>
      <c r="E83" s="249"/>
      <c r="F83" s="249"/>
      <c r="G83" s="249"/>
      <c r="H83" s="249"/>
      <c r="I83" s="413"/>
    </row>
    <row r="84" spans="1:9" ht="34.5" customHeight="1">
      <c r="A84" s="412"/>
      <c r="B84" s="249"/>
      <c r="C84" s="249"/>
      <c r="D84" s="249"/>
      <c r="E84" s="249"/>
      <c r="F84" s="249"/>
      <c r="G84" s="249"/>
      <c r="H84" s="249"/>
      <c r="I84" s="413"/>
    </row>
    <row r="85" spans="1:9" ht="41.25" customHeight="1">
      <c r="A85" s="414"/>
      <c r="B85" s="415"/>
      <c r="C85" s="415"/>
      <c r="D85" s="415"/>
      <c r="E85" s="415"/>
      <c r="F85" s="415"/>
      <c r="G85" s="415"/>
      <c r="H85" s="415"/>
      <c r="I85" s="416"/>
    </row>
    <row r="86" spans="1:9">
      <c r="A86" s="641" t="s">
        <v>494</v>
      </c>
      <c r="B86" s="642"/>
      <c r="C86" s="642"/>
      <c r="D86" s="642"/>
      <c r="E86" s="642"/>
      <c r="F86" s="642"/>
      <c r="G86" s="642"/>
      <c r="H86" s="642"/>
      <c r="I86" s="643"/>
    </row>
    <row r="87" spans="1:9">
      <c r="A87" s="641"/>
      <c r="B87" s="642"/>
      <c r="C87" s="642"/>
      <c r="D87" s="642"/>
      <c r="E87" s="642"/>
      <c r="F87" s="642"/>
      <c r="G87" s="642"/>
      <c r="H87" s="642"/>
      <c r="I87" s="643"/>
    </row>
    <row r="88" spans="1:9">
      <c r="A88" s="641"/>
      <c r="B88" s="642"/>
      <c r="C88" s="642"/>
      <c r="D88" s="642"/>
      <c r="E88" s="642"/>
      <c r="F88" s="642"/>
      <c r="G88" s="642"/>
      <c r="H88" s="642"/>
      <c r="I88" s="643"/>
    </row>
    <row r="89" spans="1:9">
      <c r="A89" s="641"/>
      <c r="B89" s="642"/>
      <c r="C89" s="642"/>
      <c r="D89" s="642"/>
      <c r="E89" s="642"/>
      <c r="F89" s="642"/>
      <c r="G89" s="642"/>
      <c r="H89" s="642"/>
      <c r="I89" s="643"/>
    </row>
    <row r="90" spans="1:9" ht="15.75" thickBot="1">
      <c r="A90" s="644"/>
      <c r="B90" s="645"/>
      <c r="C90" s="645"/>
      <c r="D90" s="645"/>
      <c r="E90" s="645"/>
      <c r="F90" s="645"/>
      <c r="G90" s="645"/>
      <c r="H90" s="645"/>
      <c r="I90" s="646"/>
    </row>
    <row r="91" spans="1:9">
      <c r="A91" s="448" t="s">
        <v>495</v>
      </c>
      <c r="B91" s="653"/>
      <c r="C91" s="653"/>
      <c r="D91" s="653"/>
      <c r="E91" s="653"/>
      <c r="F91" s="653"/>
      <c r="G91" s="653"/>
      <c r="H91" s="653"/>
      <c r="I91" s="654"/>
    </row>
    <row r="92" spans="1:9">
      <c r="A92" s="527"/>
      <c r="B92" s="655"/>
      <c r="C92" s="655"/>
      <c r="D92" s="655"/>
      <c r="E92" s="655"/>
      <c r="F92" s="655"/>
      <c r="G92" s="655"/>
      <c r="H92" s="655"/>
      <c r="I92" s="656"/>
    </row>
    <row r="93" spans="1:9">
      <c r="A93" s="527"/>
      <c r="B93" s="655"/>
      <c r="C93" s="655"/>
      <c r="D93" s="655"/>
      <c r="E93" s="655"/>
      <c r="F93" s="655"/>
      <c r="G93" s="655"/>
      <c r="H93" s="655"/>
      <c r="I93" s="656"/>
    </row>
    <row r="94" spans="1:9">
      <c r="A94" s="527"/>
      <c r="B94" s="655"/>
      <c r="C94" s="655"/>
      <c r="D94" s="655"/>
      <c r="E94" s="655"/>
      <c r="F94" s="655"/>
      <c r="G94" s="655"/>
      <c r="H94" s="655"/>
      <c r="I94" s="656"/>
    </row>
    <row r="95" spans="1:9" ht="15.75" customHeight="1">
      <c r="A95" s="552" t="s">
        <v>540</v>
      </c>
      <c r="B95" s="553"/>
      <c r="C95" s="553"/>
      <c r="D95" s="553"/>
      <c r="E95" s="553"/>
      <c r="F95" s="553"/>
      <c r="G95" s="553"/>
      <c r="H95" s="553"/>
      <c r="I95" s="554"/>
    </row>
    <row r="96" spans="1:9" ht="15.75" customHeight="1">
      <c r="A96" s="555"/>
      <c r="B96" s="556"/>
      <c r="C96" s="556"/>
      <c r="D96" s="556"/>
      <c r="E96" s="556"/>
      <c r="F96" s="556"/>
      <c r="G96" s="556"/>
      <c r="H96" s="556"/>
      <c r="I96" s="557"/>
    </row>
    <row r="97" spans="1:9" ht="15.75" customHeight="1">
      <c r="A97" s="555"/>
      <c r="B97" s="556"/>
      <c r="C97" s="556"/>
      <c r="D97" s="556"/>
      <c r="E97" s="556"/>
      <c r="F97" s="556"/>
      <c r="G97" s="556"/>
      <c r="H97" s="556"/>
      <c r="I97" s="557"/>
    </row>
    <row r="98" spans="1:9" ht="15.75" customHeight="1">
      <c r="A98" s="555"/>
      <c r="B98" s="556"/>
      <c r="C98" s="556"/>
      <c r="D98" s="556"/>
      <c r="E98" s="556"/>
      <c r="F98" s="556"/>
      <c r="G98" s="556"/>
      <c r="H98" s="556"/>
      <c r="I98" s="557"/>
    </row>
    <row r="99" spans="1:9" ht="15.75" customHeight="1">
      <c r="A99" s="558"/>
      <c r="B99" s="559"/>
      <c r="C99" s="559"/>
      <c r="D99" s="559"/>
      <c r="E99" s="559"/>
      <c r="F99" s="559"/>
      <c r="G99" s="559"/>
      <c r="H99" s="559"/>
      <c r="I99" s="560"/>
    </row>
  </sheetData>
  <sheetProtection sheet="1" formatCells="0" formatColumns="0" formatRows="0" insertColumns="0" insertRows="0" insertHyperlinks="0" deleteColumns="0" deleteRows="0" sort="0" autoFilter="0" pivotTables="0"/>
  <mergeCells count="21">
    <mergeCell ref="A95:I99"/>
    <mergeCell ref="A1:I1"/>
    <mergeCell ref="A13:I13"/>
    <mergeCell ref="A2:I2"/>
    <mergeCell ref="A3:I3"/>
    <mergeCell ref="A4:I4"/>
    <mergeCell ref="A5:I5"/>
    <mergeCell ref="A6:I6"/>
    <mergeCell ref="A7:I7"/>
    <mergeCell ref="A8:I8"/>
    <mergeCell ref="A9:I9"/>
    <mergeCell ref="A10:I10"/>
    <mergeCell ref="A11:I11"/>
    <mergeCell ref="A12:I12"/>
    <mergeCell ref="A86:I90"/>
    <mergeCell ref="A91:I94"/>
    <mergeCell ref="A14:I14"/>
    <mergeCell ref="A15:I15"/>
    <mergeCell ref="A16:I16"/>
    <mergeCell ref="A17:I17"/>
    <mergeCell ref="A18:I18"/>
  </mergeCells>
  <pageMargins left="0.7" right="0.7" top="0.75" bottom="0.75" header="0.3" footer="0.3"/>
  <pageSetup paperSize="9" orientation="portrait" r:id="rId1"/>
  <ignoredErrors>
    <ignoredError sqref="B25:I25 B37:D37 B38:D38 B26:G26 H26:I26" formulaRange="1"/>
  </ignoredErrors>
  <drawing r:id="rId2"/>
</worksheet>
</file>

<file path=xl/worksheets/sheet35.xml><?xml version="1.0" encoding="utf-8"?>
<worksheet xmlns="http://schemas.openxmlformats.org/spreadsheetml/2006/main" xmlns:r="http://schemas.openxmlformats.org/officeDocument/2006/relationships">
  <dimension ref="A1:C48"/>
  <sheetViews>
    <sheetView topLeftCell="A19" workbookViewId="0">
      <selection activeCell="C22" sqref="C22"/>
    </sheetView>
  </sheetViews>
  <sheetFormatPr baseColWidth="10" defaultRowHeight="15"/>
  <cols>
    <col min="1" max="1" width="70.42578125" customWidth="1"/>
    <col min="2" max="2" width="27.28515625" customWidth="1"/>
    <col min="3" max="3" width="34" customWidth="1"/>
  </cols>
  <sheetData>
    <row r="1" spans="1:3">
      <c r="A1" s="482" t="s">
        <v>379</v>
      </c>
      <c r="B1" s="483"/>
      <c r="C1" s="484"/>
    </row>
    <row r="2" spans="1:3" ht="15.75" thickBot="1">
      <c r="A2" s="597"/>
      <c r="B2" s="598"/>
      <c r="C2" s="599"/>
    </row>
    <row r="3" spans="1:3" ht="15.75" thickBot="1">
      <c r="A3" s="491" t="s">
        <v>52</v>
      </c>
      <c r="B3" s="492"/>
      <c r="C3" s="493"/>
    </row>
    <row r="4" spans="1:3" ht="15.75" thickBot="1">
      <c r="A4" s="536"/>
      <c r="B4" s="537"/>
      <c r="C4" s="538"/>
    </row>
    <row r="5" spans="1:3" ht="15.75" thickBot="1">
      <c r="A5" s="497" t="s">
        <v>380</v>
      </c>
      <c r="B5" s="498"/>
      <c r="C5" s="499"/>
    </row>
    <row r="6" spans="1:3" ht="15.75" thickBot="1">
      <c r="A6" s="851"/>
      <c r="B6" s="647"/>
      <c r="C6" s="852"/>
    </row>
    <row r="7" spans="1:3">
      <c r="A7" s="521" t="s">
        <v>38</v>
      </c>
      <c r="B7" s="522"/>
      <c r="C7" s="523"/>
    </row>
    <row r="8" spans="1:3" ht="133.5" customHeight="1" thickBot="1">
      <c r="A8" s="603" t="s">
        <v>433</v>
      </c>
      <c r="B8" s="604"/>
      <c r="C8" s="605"/>
    </row>
    <row r="9" spans="1:3" ht="15.75" thickBot="1">
      <c r="A9" s="606"/>
      <c r="B9" s="607"/>
      <c r="C9" s="608"/>
    </row>
    <row r="10" spans="1:3" ht="15.75" thickBot="1">
      <c r="A10" s="545" t="s">
        <v>40</v>
      </c>
      <c r="B10" s="546"/>
      <c r="C10" s="623"/>
    </row>
    <row r="11" spans="1:3" ht="15.75" thickBot="1">
      <c r="A11" s="606"/>
      <c r="B11" s="607"/>
      <c r="C11" s="608"/>
    </row>
    <row r="12" spans="1:3">
      <c r="A12" s="521" t="s">
        <v>41</v>
      </c>
      <c r="B12" s="522"/>
      <c r="C12" s="523"/>
    </row>
    <row r="13" spans="1:3">
      <c r="A13" s="579" t="s">
        <v>127</v>
      </c>
      <c r="B13" s="580"/>
      <c r="C13" s="581"/>
    </row>
    <row r="14" spans="1:3">
      <c r="A14" s="463"/>
      <c r="B14" s="464"/>
      <c r="C14" s="465"/>
    </row>
    <row r="15" spans="1:3" ht="15.75" thickBot="1">
      <c r="A15" s="158"/>
      <c r="B15" s="159"/>
      <c r="C15" s="160"/>
    </row>
    <row r="16" spans="1:3" ht="15.75" thickBot="1">
      <c r="A16" s="588"/>
      <c r="B16" s="589"/>
      <c r="C16" s="590"/>
    </row>
    <row r="17" spans="1:3">
      <c r="A17" s="591" t="s">
        <v>44</v>
      </c>
      <c r="B17" s="592"/>
      <c r="C17" s="593"/>
    </row>
    <row r="18" spans="1:3">
      <c r="A18" s="61"/>
      <c r="B18" s="125">
        <v>2009</v>
      </c>
      <c r="C18" s="125">
        <v>2010</v>
      </c>
    </row>
    <row r="19" spans="1:3">
      <c r="A19" s="25" t="s">
        <v>381</v>
      </c>
      <c r="B19" s="147"/>
      <c r="C19" s="147"/>
    </row>
    <row r="20" spans="1:3">
      <c r="A20" s="25" t="s">
        <v>382</v>
      </c>
      <c r="B20" s="127"/>
      <c r="C20" s="127"/>
    </row>
    <row r="21" spans="1:3">
      <c r="A21" s="25" t="s">
        <v>383</v>
      </c>
      <c r="B21" s="161" t="e">
        <f>B19/B20*100</f>
        <v>#DIV/0!</v>
      </c>
      <c r="C21" s="161" t="e">
        <f>C19/C20*100</f>
        <v>#DIV/0!</v>
      </c>
    </row>
    <row r="22" spans="1:3">
      <c r="A22" s="285" t="s">
        <v>384</v>
      </c>
      <c r="B22" s="162" t="e">
        <f>100-B21</f>
        <v>#DIV/0!</v>
      </c>
      <c r="C22" s="163" t="e">
        <f>100-C21</f>
        <v>#DIV/0!</v>
      </c>
    </row>
    <row r="23" spans="1:3">
      <c r="A23" s="890"/>
      <c r="B23" s="891"/>
      <c r="C23" s="892"/>
    </row>
    <row r="24" spans="1:3">
      <c r="A24" s="845"/>
      <c r="B24" s="846"/>
      <c r="C24" s="847"/>
    </row>
    <row r="25" spans="1:3">
      <c r="A25" s="845"/>
      <c r="B25" s="846"/>
      <c r="C25" s="847"/>
    </row>
    <row r="26" spans="1:3">
      <c r="A26" s="845"/>
      <c r="B26" s="846"/>
      <c r="C26" s="847"/>
    </row>
    <row r="27" spans="1:3">
      <c r="A27" s="845"/>
      <c r="B27" s="846"/>
      <c r="C27" s="847"/>
    </row>
    <row r="28" spans="1:3">
      <c r="A28" s="845"/>
      <c r="B28" s="846"/>
      <c r="C28" s="847"/>
    </row>
    <row r="29" spans="1:3">
      <c r="A29" s="845"/>
      <c r="B29" s="846"/>
      <c r="C29" s="847"/>
    </row>
    <row r="30" spans="1:3">
      <c r="A30" s="845"/>
      <c r="B30" s="846"/>
      <c r="C30" s="847"/>
    </row>
    <row r="31" spans="1:3">
      <c r="A31" s="845"/>
      <c r="B31" s="846"/>
      <c r="C31" s="847"/>
    </row>
    <row r="32" spans="1:3">
      <c r="A32" s="845"/>
      <c r="B32" s="846"/>
      <c r="C32" s="847"/>
    </row>
    <row r="33" spans="1:3">
      <c r="A33" s="845"/>
      <c r="B33" s="846"/>
      <c r="C33" s="847"/>
    </row>
    <row r="34" spans="1:3">
      <c r="A34" s="845"/>
      <c r="B34" s="846"/>
      <c r="C34" s="847"/>
    </row>
    <row r="35" spans="1:3">
      <c r="A35" s="845"/>
      <c r="B35" s="846"/>
      <c r="C35" s="847"/>
    </row>
    <row r="36" spans="1:3">
      <c r="A36" s="845"/>
      <c r="B36" s="846"/>
      <c r="C36" s="847"/>
    </row>
    <row r="37" spans="1:3">
      <c r="A37" s="845"/>
      <c r="B37" s="846"/>
      <c r="C37" s="847"/>
    </row>
    <row r="38" spans="1:3">
      <c r="A38" s="845"/>
      <c r="B38" s="846"/>
      <c r="C38" s="847"/>
    </row>
    <row r="39" spans="1:3">
      <c r="A39" s="845"/>
      <c r="B39" s="846"/>
      <c r="C39" s="847"/>
    </row>
    <row r="40" spans="1:3" ht="15.75" thickBot="1">
      <c r="A40" s="845"/>
      <c r="B40" s="846"/>
      <c r="C40" s="847"/>
    </row>
    <row r="41" spans="1:3">
      <c r="A41" s="448" t="s">
        <v>497</v>
      </c>
      <c r="B41" s="653"/>
      <c r="C41" s="654"/>
    </row>
    <row r="42" spans="1:3">
      <c r="A42" s="527"/>
      <c r="B42" s="655"/>
      <c r="C42" s="656"/>
    </row>
    <row r="43" spans="1:3">
      <c r="A43" s="527"/>
      <c r="B43" s="655"/>
      <c r="C43" s="656"/>
    </row>
    <row r="44" spans="1:3" ht="15.75" thickBot="1">
      <c r="A44" s="682"/>
      <c r="B44" s="683"/>
      <c r="C44" s="684"/>
    </row>
    <row r="45" spans="1:3">
      <c r="A45" s="448" t="s">
        <v>498</v>
      </c>
      <c r="B45" s="653"/>
      <c r="C45" s="654"/>
    </row>
    <row r="46" spans="1:3">
      <c r="A46" s="527"/>
      <c r="B46" s="655"/>
      <c r="C46" s="656"/>
    </row>
    <row r="47" spans="1:3">
      <c r="A47" s="527"/>
      <c r="B47" s="655"/>
      <c r="C47" s="656"/>
    </row>
    <row r="48" spans="1:3" ht="15.75" thickBot="1">
      <c r="A48" s="682"/>
      <c r="B48" s="683"/>
      <c r="C48" s="684"/>
    </row>
  </sheetData>
  <sheetProtection sheet="1" formatCells="0" formatColumns="0" formatRows="0" insertColumns="0" insertRows="0" insertHyperlinks="0" deleteColumns="0" deleteRows="0" sort="0" autoFilter="0" pivotTables="0"/>
  <mergeCells count="19">
    <mergeCell ref="A12:C12"/>
    <mergeCell ref="A1:C1"/>
    <mergeCell ref="A2:C2"/>
    <mergeCell ref="A3:C3"/>
    <mergeCell ref="A4:C4"/>
    <mergeCell ref="A5:C5"/>
    <mergeCell ref="A6:C6"/>
    <mergeCell ref="A7:C7"/>
    <mergeCell ref="A8:C8"/>
    <mergeCell ref="A9:C9"/>
    <mergeCell ref="A10:C10"/>
    <mergeCell ref="A11:C11"/>
    <mergeCell ref="A45:C48"/>
    <mergeCell ref="A13:C13"/>
    <mergeCell ref="A14:C14"/>
    <mergeCell ref="A16:C16"/>
    <mergeCell ref="A17:C17"/>
    <mergeCell ref="A23:C40"/>
    <mergeCell ref="A41:C4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J52"/>
  <sheetViews>
    <sheetView topLeftCell="A10" workbookViewId="0">
      <selection activeCell="A15" sqref="A15:J15"/>
    </sheetView>
  </sheetViews>
  <sheetFormatPr baseColWidth="10" defaultRowHeight="15"/>
  <cols>
    <col min="1" max="1" width="16.7109375" customWidth="1"/>
  </cols>
  <sheetData>
    <row r="1" spans="1:10" ht="15.75" thickBot="1">
      <c r="A1" s="561" t="s">
        <v>61</v>
      </c>
      <c r="B1" s="562"/>
      <c r="C1" s="562"/>
      <c r="D1" s="562"/>
      <c r="E1" s="562"/>
      <c r="F1" s="562"/>
      <c r="G1" s="562"/>
      <c r="H1" s="562"/>
      <c r="I1" s="562"/>
      <c r="J1" s="563"/>
    </row>
    <row r="2" spans="1:10" ht="15.75" thickBot="1">
      <c r="A2" s="566"/>
      <c r="B2" s="567"/>
      <c r="C2" s="567"/>
      <c r="D2" s="567"/>
      <c r="E2" s="567"/>
      <c r="F2" s="567"/>
      <c r="G2" s="567"/>
      <c r="H2" s="567"/>
      <c r="I2" s="567"/>
      <c r="J2" s="568"/>
    </row>
    <row r="3" spans="1:10" ht="15.75" thickBot="1">
      <c r="A3" s="491" t="s">
        <v>52</v>
      </c>
      <c r="B3" s="492"/>
      <c r="C3" s="492"/>
      <c r="D3" s="492"/>
      <c r="E3" s="492"/>
      <c r="F3" s="492"/>
      <c r="G3" s="492"/>
      <c r="H3" s="492"/>
      <c r="I3" s="492"/>
      <c r="J3" s="493"/>
    </row>
    <row r="4" spans="1:10" ht="15.75" thickBot="1">
      <c r="A4" s="569"/>
      <c r="B4" s="570"/>
      <c r="C4" s="570"/>
      <c r="D4" s="570"/>
      <c r="E4" s="570"/>
      <c r="F4" s="570"/>
      <c r="G4" s="570"/>
      <c r="H4" s="570"/>
      <c r="I4" s="570"/>
      <c r="J4" s="571"/>
    </row>
    <row r="5" spans="1:10" ht="30.75" customHeight="1" thickBot="1">
      <c r="A5" s="572" t="s">
        <v>62</v>
      </c>
      <c r="B5" s="573"/>
      <c r="C5" s="573"/>
      <c r="D5" s="573"/>
      <c r="E5" s="573"/>
      <c r="F5" s="573"/>
      <c r="G5" s="573"/>
      <c r="H5" s="573"/>
      <c r="I5" s="573"/>
      <c r="J5" s="574"/>
    </row>
    <row r="6" spans="1:10" ht="15.75" thickBot="1">
      <c r="A6" s="497"/>
      <c r="B6" s="498"/>
      <c r="C6" s="498"/>
      <c r="D6" s="498"/>
      <c r="E6" s="498"/>
      <c r="F6" s="498"/>
      <c r="G6" s="498"/>
      <c r="H6" s="498"/>
      <c r="I6" s="498"/>
      <c r="J6" s="499"/>
    </row>
    <row r="7" spans="1:10">
      <c r="A7" s="479" t="s">
        <v>38</v>
      </c>
      <c r="B7" s="480"/>
      <c r="C7" s="480"/>
      <c r="D7" s="480"/>
      <c r="E7" s="480"/>
      <c r="F7" s="480"/>
      <c r="G7" s="480"/>
      <c r="H7" s="480"/>
      <c r="I7" s="480"/>
      <c r="J7" s="481"/>
    </row>
    <row r="8" spans="1:10" ht="61.5" customHeight="1" thickBot="1">
      <c r="A8" s="509" t="s">
        <v>63</v>
      </c>
      <c r="B8" s="510"/>
      <c r="C8" s="510"/>
      <c r="D8" s="510"/>
      <c r="E8" s="510"/>
      <c r="F8" s="510"/>
      <c r="G8" s="510"/>
      <c r="H8" s="510"/>
      <c r="I8" s="510"/>
      <c r="J8" s="511"/>
    </row>
    <row r="9" spans="1:10" ht="15.75" thickBot="1">
      <c r="A9" s="518"/>
      <c r="B9" s="575"/>
      <c r="C9" s="575"/>
      <c r="D9" s="575"/>
      <c r="E9" s="575"/>
      <c r="F9" s="575"/>
      <c r="G9" s="575"/>
      <c r="H9" s="575"/>
      <c r="I9" s="575"/>
      <c r="J9" s="576"/>
    </row>
    <row r="10" spans="1:10" ht="15.75" thickBot="1">
      <c r="A10" s="506" t="s">
        <v>55</v>
      </c>
      <c r="B10" s="507"/>
      <c r="C10" s="507"/>
      <c r="D10" s="507"/>
      <c r="E10" s="507"/>
      <c r="F10" s="507"/>
      <c r="G10" s="507"/>
      <c r="H10" s="507"/>
      <c r="I10" s="507"/>
      <c r="J10" s="508"/>
    </row>
    <row r="11" spans="1:10" ht="15.75" thickBot="1">
      <c r="A11" s="518"/>
      <c r="B11" s="575"/>
      <c r="C11" s="575"/>
      <c r="D11" s="575"/>
      <c r="E11" s="575"/>
      <c r="F11" s="575"/>
      <c r="G11" s="575"/>
      <c r="H11" s="575"/>
      <c r="I11" s="575"/>
      <c r="J11" s="576"/>
    </row>
    <row r="12" spans="1:10">
      <c r="A12" s="479" t="s">
        <v>41</v>
      </c>
      <c r="B12" s="480"/>
      <c r="C12" s="480"/>
      <c r="D12" s="480"/>
      <c r="E12" s="480"/>
      <c r="F12" s="480"/>
      <c r="G12" s="480"/>
      <c r="H12" s="480"/>
      <c r="I12" s="480"/>
      <c r="J12" s="481"/>
    </row>
    <row r="13" spans="1:10">
      <c r="A13" s="512" t="s">
        <v>396</v>
      </c>
      <c r="B13" s="564"/>
      <c r="C13" s="564"/>
      <c r="D13" s="564"/>
      <c r="E13" s="564"/>
      <c r="F13" s="564"/>
      <c r="G13" s="564"/>
      <c r="H13" s="564"/>
      <c r="I13" s="564"/>
      <c r="J13" s="565"/>
    </row>
    <row r="14" spans="1:10">
      <c r="A14" s="515" t="s">
        <v>64</v>
      </c>
      <c r="B14" s="577"/>
      <c r="C14" s="577"/>
      <c r="D14" s="577"/>
      <c r="E14" s="577"/>
      <c r="F14" s="577"/>
      <c r="G14" s="577"/>
      <c r="H14" s="577"/>
      <c r="I14" s="577"/>
      <c r="J14" s="578"/>
    </row>
    <row r="15" spans="1:10">
      <c r="A15" s="463" t="s">
        <v>393</v>
      </c>
      <c r="B15" s="464"/>
      <c r="C15" s="464"/>
      <c r="D15" s="464"/>
      <c r="E15" s="464"/>
      <c r="F15" s="464"/>
      <c r="G15" s="464"/>
      <c r="H15" s="464"/>
      <c r="I15" s="464"/>
      <c r="J15" s="465"/>
    </row>
    <row r="16" spans="1:10">
      <c r="A16" s="180" t="s">
        <v>394</v>
      </c>
      <c r="B16" s="181"/>
      <c r="C16" s="181"/>
      <c r="D16" s="181"/>
      <c r="E16" s="181"/>
      <c r="F16" s="181"/>
      <c r="G16" s="550"/>
      <c r="H16" s="550"/>
      <c r="I16" s="550"/>
      <c r="J16" s="551"/>
    </row>
    <row r="17" spans="1:10">
      <c r="A17" s="463" t="s">
        <v>395</v>
      </c>
      <c r="B17" s="464"/>
      <c r="C17" s="464"/>
      <c r="D17" s="464"/>
      <c r="E17" s="464"/>
      <c r="F17" s="464"/>
      <c r="G17" s="464"/>
      <c r="H17" s="464"/>
      <c r="I17" s="464"/>
      <c r="J17" s="465"/>
    </row>
    <row r="18" spans="1:10" ht="15.75" thickBot="1">
      <c r="A18" s="15" t="s">
        <v>66</v>
      </c>
      <c r="B18" s="16"/>
      <c r="C18" s="16"/>
      <c r="D18" s="16"/>
      <c r="E18" s="16"/>
      <c r="F18" s="16"/>
      <c r="G18" s="548"/>
      <c r="H18" s="548"/>
      <c r="I18" s="548"/>
      <c r="J18" s="549"/>
    </row>
    <row r="19" spans="1:10" ht="15.75" thickBot="1">
      <c r="A19" s="545" t="s">
        <v>44</v>
      </c>
      <c r="B19" s="546"/>
      <c r="C19" s="546"/>
      <c r="D19" s="546"/>
      <c r="E19" s="546"/>
      <c r="F19" s="546"/>
      <c r="G19" s="546"/>
      <c r="H19" s="546"/>
      <c r="I19" s="546"/>
      <c r="J19" s="547"/>
    </row>
    <row r="20" spans="1:10">
      <c r="A20" s="3"/>
      <c r="B20" s="17">
        <v>2008</v>
      </c>
      <c r="C20" s="17">
        <v>2009</v>
      </c>
      <c r="D20" s="18">
        <v>2010</v>
      </c>
      <c r="E20" s="17">
        <v>2011</v>
      </c>
      <c r="F20" s="18">
        <v>2012</v>
      </c>
      <c r="G20" s="4">
        <v>2013</v>
      </c>
      <c r="H20" s="4">
        <v>2014</v>
      </c>
      <c r="I20" s="4">
        <v>2015</v>
      </c>
      <c r="J20" s="182"/>
    </row>
    <row r="21" spans="1:10">
      <c r="A21" s="179" t="s">
        <v>67</v>
      </c>
      <c r="B21" s="48">
        <v>112</v>
      </c>
      <c r="C21" s="48">
        <v>158</v>
      </c>
      <c r="D21" s="48">
        <v>158</v>
      </c>
      <c r="E21" s="50">
        <v>158</v>
      </c>
      <c r="F21" s="51">
        <v>164</v>
      </c>
      <c r="G21" s="199">
        <v>164</v>
      </c>
      <c r="H21" s="199">
        <v>184</v>
      </c>
      <c r="I21" s="238"/>
      <c r="J21" s="182"/>
    </row>
    <row r="22" spans="1:10">
      <c r="A22" s="179" t="s">
        <v>68</v>
      </c>
      <c r="B22" s="50">
        <v>60.1</v>
      </c>
      <c r="C22" s="50">
        <v>58.3</v>
      </c>
      <c r="D22" s="50">
        <v>57.5</v>
      </c>
      <c r="E22" s="50">
        <v>56.7</v>
      </c>
      <c r="F22" s="418">
        <v>57</v>
      </c>
      <c r="G22" s="199">
        <v>56.8</v>
      </c>
      <c r="H22" s="199">
        <v>55.49</v>
      </c>
      <c r="I22" s="238"/>
      <c r="J22" s="182"/>
    </row>
    <row r="23" spans="1:10">
      <c r="A23" s="80" t="s">
        <v>69</v>
      </c>
      <c r="B23" s="50">
        <v>71.3</v>
      </c>
      <c r="C23" s="50">
        <v>67.400000000000006</v>
      </c>
      <c r="D23" s="50">
        <v>69</v>
      </c>
      <c r="E23" s="50">
        <v>74.3</v>
      </c>
      <c r="F23" s="51">
        <v>75.099999999999994</v>
      </c>
      <c r="G23" s="199">
        <v>75.5</v>
      </c>
      <c r="H23" s="199">
        <v>74.83</v>
      </c>
      <c r="I23" s="199">
        <v>45.7</v>
      </c>
      <c r="J23" s="182"/>
    </row>
    <row r="24" spans="1:10">
      <c r="A24" s="80" t="s">
        <v>70</v>
      </c>
      <c r="B24" s="315">
        <f>(B21*B22/100)*(B23/100)</f>
        <v>47.993455999999995</v>
      </c>
      <c r="C24" s="315">
        <f t="shared" ref="C24:H24" si="0">(C21*C22/100)*(C23/100)</f>
        <v>62.084835999999996</v>
      </c>
      <c r="D24" s="315">
        <f t="shared" si="0"/>
        <v>62.686499999999988</v>
      </c>
      <c r="E24" s="316">
        <f t="shared" si="0"/>
        <v>66.562398000000002</v>
      </c>
      <c r="F24" s="317">
        <f t="shared" si="0"/>
        <v>70.203479999999999</v>
      </c>
      <c r="G24" s="318">
        <f t="shared" si="0"/>
        <v>70.329759999999993</v>
      </c>
      <c r="H24" s="318">
        <f t="shared" si="0"/>
        <v>76.402627280000004</v>
      </c>
      <c r="I24" s="239"/>
      <c r="J24" s="182"/>
    </row>
    <row r="25" spans="1:10">
      <c r="A25" s="142" t="s">
        <v>71</v>
      </c>
      <c r="B25" s="315">
        <v>4696</v>
      </c>
      <c r="C25" s="315">
        <v>4808</v>
      </c>
      <c r="D25" s="319">
        <v>4900</v>
      </c>
      <c r="E25" s="320">
        <v>4956</v>
      </c>
      <c r="F25" s="321">
        <v>4915</v>
      </c>
      <c r="G25" s="322">
        <v>4991</v>
      </c>
      <c r="H25" s="322">
        <v>4940</v>
      </c>
      <c r="I25" s="240"/>
      <c r="J25" s="182"/>
    </row>
    <row r="26" spans="1:10" ht="15.75" thickBot="1">
      <c r="A26" s="131" t="s">
        <v>72</v>
      </c>
      <c r="B26" s="202">
        <f t="shared" ref="B26:H26" si="1">SUM(B24:B25)</f>
        <v>4743.9934560000002</v>
      </c>
      <c r="C26" s="202">
        <f t="shared" si="1"/>
        <v>4870.084836</v>
      </c>
      <c r="D26" s="203">
        <f t="shared" si="1"/>
        <v>4962.6864999999998</v>
      </c>
      <c r="E26" s="204">
        <f t="shared" si="1"/>
        <v>5022.562398</v>
      </c>
      <c r="F26" s="205">
        <f t="shared" si="1"/>
        <v>4985.2034800000001</v>
      </c>
      <c r="G26" s="206">
        <f t="shared" si="1"/>
        <v>5061.3297599999996</v>
      </c>
      <c r="H26" s="206">
        <f t="shared" si="1"/>
        <v>5016.4026272800002</v>
      </c>
      <c r="I26" s="241"/>
      <c r="J26" s="183"/>
    </row>
    <row r="27" spans="1:10" ht="36" customHeight="1">
      <c r="A27" s="536"/>
      <c r="B27" s="537"/>
      <c r="C27" s="537"/>
      <c r="D27" s="537"/>
      <c r="E27" s="537"/>
      <c r="F27" s="537"/>
      <c r="G27" s="537"/>
      <c r="H27" s="537"/>
      <c r="I27" s="537"/>
      <c r="J27" s="538"/>
    </row>
    <row r="28" spans="1:10" ht="36.75" customHeight="1">
      <c r="A28" s="539"/>
      <c r="B28" s="540"/>
      <c r="C28" s="540"/>
      <c r="D28" s="540"/>
      <c r="E28" s="540"/>
      <c r="F28" s="540"/>
      <c r="G28" s="540"/>
      <c r="H28" s="540"/>
      <c r="I28" s="540"/>
      <c r="J28" s="541"/>
    </row>
    <row r="29" spans="1:10" ht="36.75" customHeight="1">
      <c r="A29" s="539"/>
      <c r="B29" s="540"/>
      <c r="C29" s="540"/>
      <c r="D29" s="540"/>
      <c r="E29" s="540"/>
      <c r="F29" s="540"/>
      <c r="G29" s="540"/>
      <c r="H29" s="540"/>
      <c r="I29" s="540"/>
      <c r="J29" s="541"/>
    </row>
    <row r="30" spans="1:10" ht="35.25" customHeight="1">
      <c r="A30" s="539"/>
      <c r="B30" s="540"/>
      <c r="C30" s="540"/>
      <c r="D30" s="540"/>
      <c r="E30" s="540"/>
      <c r="F30" s="540"/>
      <c r="G30" s="540"/>
      <c r="H30" s="540"/>
      <c r="I30" s="540"/>
      <c r="J30" s="541"/>
    </row>
    <row r="31" spans="1:10" ht="43.5" customHeight="1">
      <c r="A31" s="539"/>
      <c r="B31" s="540"/>
      <c r="C31" s="540"/>
      <c r="D31" s="540"/>
      <c r="E31" s="540"/>
      <c r="F31" s="540"/>
      <c r="G31" s="540"/>
      <c r="H31" s="540"/>
      <c r="I31" s="540"/>
      <c r="J31" s="541"/>
    </row>
    <row r="32" spans="1:10" ht="36.75" customHeight="1">
      <c r="A32" s="539"/>
      <c r="B32" s="540"/>
      <c r="C32" s="540"/>
      <c r="D32" s="540"/>
      <c r="E32" s="540"/>
      <c r="F32" s="540"/>
      <c r="G32" s="540"/>
      <c r="H32" s="540"/>
      <c r="I32" s="540"/>
      <c r="J32" s="541"/>
    </row>
    <row r="33" spans="1:10" ht="26.25" customHeight="1">
      <c r="A33" s="539"/>
      <c r="B33" s="540"/>
      <c r="C33" s="540"/>
      <c r="D33" s="540"/>
      <c r="E33" s="540"/>
      <c r="F33" s="540"/>
      <c r="G33" s="540"/>
      <c r="H33" s="540"/>
      <c r="I33" s="540"/>
      <c r="J33" s="541"/>
    </row>
    <row r="34" spans="1:10" ht="25.5" customHeight="1">
      <c r="A34" s="539"/>
      <c r="B34" s="540"/>
      <c r="C34" s="540"/>
      <c r="D34" s="540"/>
      <c r="E34" s="540"/>
      <c r="F34" s="540"/>
      <c r="G34" s="540"/>
      <c r="H34" s="540"/>
      <c r="I34" s="540"/>
      <c r="J34" s="541"/>
    </row>
    <row r="35" spans="1:10">
      <c r="A35" s="539"/>
      <c r="B35" s="540"/>
      <c r="C35" s="540"/>
      <c r="D35" s="540"/>
      <c r="E35" s="540"/>
      <c r="F35" s="540"/>
      <c r="G35" s="540"/>
      <c r="H35" s="540"/>
      <c r="I35" s="540"/>
      <c r="J35" s="541"/>
    </row>
    <row r="36" spans="1:10">
      <c r="A36" s="539"/>
      <c r="B36" s="540"/>
      <c r="C36" s="540"/>
      <c r="D36" s="540"/>
      <c r="E36" s="540"/>
      <c r="F36" s="540"/>
      <c r="G36" s="540"/>
      <c r="H36" s="540"/>
      <c r="I36" s="540"/>
      <c r="J36" s="541"/>
    </row>
    <row r="37" spans="1:10">
      <c r="A37" s="539"/>
      <c r="B37" s="540"/>
      <c r="C37" s="540"/>
      <c r="D37" s="540"/>
      <c r="E37" s="540"/>
      <c r="F37" s="540"/>
      <c r="G37" s="540"/>
      <c r="H37" s="540"/>
      <c r="I37" s="540"/>
      <c r="J37" s="541"/>
    </row>
    <row r="38" spans="1:10">
      <c r="A38" s="539"/>
      <c r="B38" s="540"/>
      <c r="C38" s="540"/>
      <c r="D38" s="540"/>
      <c r="E38" s="540"/>
      <c r="F38" s="540"/>
      <c r="G38" s="540"/>
      <c r="H38" s="540"/>
      <c r="I38" s="540"/>
      <c r="J38" s="541"/>
    </row>
    <row r="39" spans="1:10">
      <c r="A39" s="539"/>
      <c r="B39" s="540"/>
      <c r="C39" s="540"/>
      <c r="D39" s="540"/>
      <c r="E39" s="540"/>
      <c r="F39" s="540"/>
      <c r="G39" s="540"/>
      <c r="H39" s="540"/>
      <c r="I39" s="540"/>
      <c r="J39" s="541"/>
    </row>
    <row r="40" spans="1:10">
      <c r="A40" s="539"/>
      <c r="B40" s="540"/>
      <c r="C40" s="540"/>
      <c r="D40" s="540"/>
      <c r="E40" s="540"/>
      <c r="F40" s="540"/>
      <c r="G40" s="540"/>
      <c r="H40" s="540"/>
      <c r="I40" s="540"/>
      <c r="J40" s="541"/>
    </row>
    <row r="41" spans="1:10">
      <c r="A41" s="539"/>
      <c r="B41" s="540"/>
      <c r="C41" s="540"/>
      <c r="D41" s="540"/>
      <c r="E41" s="540"/>
      <c r="F41" s="540"/>
      <c r="G41" s="540"/>
      <c r="H41" s="540"/>
      <c r="I41" s="540"/>
      <c r="J41" s="541"/>
    </row>
    <row r="42" spans="1:10" ht="15.75" thickBot="1">
      <c r="A42" s="542"/>
      <c r="B42" s="543"/>
      <c r="C42" s="543"/>
      <c r="D42" s="543"/>
      <c r="E42" s="543"/>
      <c r="F42" s="543"/>
      <c r="G42" s="543"/>
      <c r="H42" s="543"/>
      <c r="I42" s="543"/>
      <c r="J42" s="544"/>
    </row>
    <row r="43" spans="1:10">
      <c r="A43" s="448" t="s">
        <v>438</v>
      </c>
      <c r="B43" s="449"/>
      <c r="C43" s="449"/>
      <c r="D43" s="449"/>
      <c r="E43" s="449"/>
      <c r="F43" s="449"/>
      <c r="G43" s="449"/>
      <c r="H43" s="449"/>
      <c r="I43" s="449"/>
      <c r="J43" s="450"/>
    </row>
    <row r="44" spans="1:10">
      <c r="A44" s="451"/>
      <c r="B44" s="452"/>
      <c r="C44" s="452"/>
      <c r="D44" s="452"/>
      <c r="E44" s="452"/>
      <c r="F44" s="452"/>
      <c r="G44" s="452"/>
      <c r="H44" s="452"/>
      <c r="I44" s="452"/>
      <c r="J44" s="453"/>
    </row>
    <row r="45" spans="1:10">
      <c r="A45" s="451"/>
      <c r="B45" s="452"/>
      <c r="C45" s="452"/>
      <c r="D45" s="452"/>
      <c r="E45" s="452"/>
      <c r="F45" s="452"/>
      <c r="G45" s="452"/>
      <c r="H45" s="452"/>
      <c r="I45" s="452"/>
      <c r="J45" s="453"/>
    </row>
    <row r="46" spans="1:10" ht="15.75" thickBot="1">
      <c r="A46" s="454"/>
      <c r="B46" s="455"/>
      <c r="C46" s="455"/>
      <c r="D46" s="455"/>
      <c r="E46" s="455"/>
      <c r="F46" s="455"/>
      <c r="G46" s="455"/>
      <c r="H46" s="455"/>
      <c r="I46" s="455"/>
      <c r="J46" s="456"/>
    </row>
    <row r="47" spans="1:10">
      <c r="A47" s="448" t="s">
        <v>439</v>
      </c>
      <c r="B47" s="449"/>
      <c r="C47" s="449"/>
      <c r="D47" s="449"/>
      <c r="E47" s="449"/>
      <c r="F47" s="449"/>
      <c r="G47" s="449"/>
      <c r="H47" s="449"/>
      <c r="I47" s="449"/>
      <c r="J47" s="450"/>
    </row>
    <row r="48" spans="1:10">
      <c r="A48" s="451"/>
      <c r="B48" s="452"/>
      <c r="C48" s="452"/>
      <c r="D48" s="452"/>
      <c r="E48" s="452"/>
      <c r="F48" s="452"/>
      <c r="G48" s="452"/>
      <c r="H48" s="452"/>
      <c r="I48" s="452"/>
      <c r="J48" s="453"/>
    </row>
    <row r="49" spans="1:10">
      <c r="A49" s="451"/>
      <c r="B49" s="452"/>
      <c r="C49" s="452"/>
      <c r="D49" s="452"/>
      <c r="E49" s="452"/>
      <c r="F49" s="452"/>
      <c r="G49" s="452"/>
      <c r="H49" s="452"/>
      <c r="I49" s="452"/>
      <c r="J49" s="453"/>
    </row>
    <row r="50" spans="1:10">
      <c r="A50" s="552" t="s">
        <v>499</v>
      </c>
      <c r="B50" s="553"/>
      <c r="C50" s="553"/>
      <c r="D50" s="553"/>
      <c r="E50" s="553"/>
      <c r="F50" s="553"/>
      <c r="G50" s="553"/>
      <c r="H50" s="553"/>
      <c r="I50" s="553"/>
      <c r="J50" s="554"/>
    </row>
    <row r="51" spans="1:10">
      <c r="A51" s="555"/>
      <c r="B51" s="556"/>
      <c r="C51" s="556"/>
      <c r="D51" s="556"/>
      <c r="E51" s="556"/>
      <c r="F51" s="556"/>
      <c r="G51" s="556"/>
      <c r="H51" s="556"/>
      <c r="I51" s="556"/>
      <c r="J51" s="557"/>
    </row>
    <row r="52" spans="1:10">
      <c r="A52" s="558"/>
      <c r="B52" s="559"/>
      <c r="C52" s="559"/>
      <c r="D52" s="559"/>
      <c r="E52" s="559"/>
      <c r="F52" s="559"/>
      <c r="G52" s="559"/>
      <c r="H52" s="559"/>
      <c r="I52" s="559"/>
      <c r="J52" s="560"/>
    </row>
  </sheetData>
  <sheetProtection sheet="1" formatCells="0" formatColumns="0" formatRows="0" insertColumns="0" insertRows="0" insertHyperlinks="0" deleteColumns="0" deleteRows="0" sort="0" autoFilter="0" pivotTables="0"/>
  <mergeCells count="23">
    <mergeCell ref="A50:J52"/>
    <mergeCell ref="A1:J1"/>
    <mergeCell ref="A13:J13"/>
    <mergeCell ref="A2:J2"/>
    <mergeCell ref="A3:J3"/>
    <mergeCell ref="A4:J4"/>
    <mergeCell ref="A5:J5"/>
    <mergeCell ref="A6:J6"/>
    <mergeCell ref="A7:J7"/>
    <mergeCell ref="A8:J8"/>
    <mergeCell ref="A9:J9"/>
    <mergeCell ref="A10:J10"/>
    <mergeCell ref="A11:J11"/>
    <mergeCell ref="A12:J12"/>
    <mergeCell ref="A47:J49"/>
    <mergeCell ref="A14:J14"/>
    <mergeCell ref="A15:J15"/>
    <mergeCell ref="A27:J42"/>
    <mergeCell ref="A43:J46"/>
    <mergeCell ref="A17:J17"/>
    <mergeCell ref="A19:J19"/>
    <mergeCell ref="G18:J18"/>
    <mergeCell ref="G16:J16"/>
  </mergeCells>
  <hyperlinks>
    <hyperlink ref="A14" r:id="rId1"/>
    <hyperlink ref="A16" r:id="rId2"/>
    <hyperlink ref="A18" r:id="rId3"/>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dimension ref="A1:I152"/>
  <sheetViews>
    <sheetView workbookViewId="0">
      <selection activeCell="A15" sqref="A15:I15"/>
    </sheetView>
  </sheetViews>
  <sheetFormatPr baseColWidth="10" defaultRowHeight="15"/>
  <cols>
    <col min="1" max="1" width="23.7109375" customWidth="1"/>
    <col min="2" max="2" width="14.140625" customWidth="1"/>
    <col min="3" max="3" width="13.7109375" customWidth="1"/>
    <col min="4" max="4" width="11.42578125" customWidth="1"/>
    <col min="5" max="5" width="12.5703125" customWidth="1"/>
    <col min="6" max="6" width="15" customWidth="1"/>
    <col min="7" max="7" width="13.42578125" customWidth="1"/>
    <col min="8" max="8" width="12.140625" customWidth="1"/>
    <col min="9" max="9" width="13" customWidth="1"/>
  </cols>
  <sheetData>
    <row r="1" spans="1:9">
      <c r="A1" s="482" t="s">
        <v>73</v>
      </c>
      <c r="B1" s="483"/>
      <c r="C1" s="483"/>
      <c r="D1" s="483"/>
      <c r="E1" s="483"/>
      <c r="F1" s="483"/>
      <c r="G1" s="483"/>
      <c r="H1" s="483"/>
      <c r="I1" s="484"/>
    </row>
    <row r="2" spans="1:9" ht="15.75" thickBot="1">
      <c r="A2" s="597"/>
      <c r="B2" s="598"/>
      <c r="C2" s="598"/>
      <c r="D2" s="598"/>
      <c r="E2" s="598"/>
      <c r="F2" s="598"/>
      <c r="G2" s="598"/>
      <c r="H2" s="598"/>
      <c r="I2" s="599"/>
    </row>
    <row r="3" spans="1:9" ht="15.75" customHeight="1" thickBot="1">
      <c r="A3" s="491" t="s">
        <v>52</v>
      </c>
      <c r="B3" s="492"/>
      <c r="C3" s="492"/>
      <c r="D3" s="492"/>
      <c r="E3" s="492"/>
      <c r="F3" s="492"/>
      <c r="G3" s="492"/>
      <c r="H3" s="492"/>
      <c r="I3" s="493"/>
    </row>
    <row r="4" spans="1:9" ht="15.75" thickBot="1">
      <c r="A4" s="600"/>
      <c r="B4" s="601"/>
      <c r="C4" s="601"/>
      <c r="D4" s="601"/>
      <c r="E4" s="601"/>
      <c r="F4" s="601"/>
      <c r="G4" s="601"/>
      <c r="H4" s="601"/>
      <c r="I4" s="602"/>
    </row>
    <row r="5" spans="1:9" ht="42.75" customHeight="1" thickBot="1">
      <c r="A5" s="572" t="s">
        <v>74</v>
      </c>
      <c r="B5" s="573"/>
      <c r="C5" s="573"/>
      <c r="D5" s="573"/>
      <c r="E5" s="573"/>
      <c r="F5" s="573"/>
      <c r="G5" s="573"/>
      <c r="H5" s="573"/>
      <c r="I5" s="574"/>
    </row>
    <row r="6" spans="1:9" ht="15.75" thickBot="1">
      <c r="A6" s="594"/>
      <c r="B6" s="595"/>
      <c r="C6" s="595"/>
      <c r="D6" s="595"/>
      <c r="E6" s="595"/>
      <c r="F6" s="595"/>
      <c r="G6" s="595"/>
      <c r="H6" s="595"/>
      <c r="I6" s="596"/>
    </row>
    <row r="7" spans="1:9" ht="12.75" customHeight="1">
      <c r="A7" s="479" t="s">
        <v>38</v>
      </c>
      <c r="B7" s="480"/>
      <c r="C7" s="480"/>
      <c r="D7" s="480"/>
      <c r="E7" s="480"/>
      <c r="F7" s="480"/>
      <c r="G7" s="480"/>
      <c r="H7" s="480"/>
      <c r="I7" s="481"/>
    </row>
    <row r="8" spans="1:9" ht="280.5" customHeight="1" thickBot="1">
      <c r="A8" s="603" t="s">
        <v>509</v>
      </c>
      <c r="B8" s="604"/>
      <c r="C8" s="604"/>
      <c r="D8" s="604"/>
      <c r="E8" s="604"/>
      <c r="F8" s="604"/>
      <c r="G8" s="604"/>
      <c r="H8" s="604"/>
      <c r="I8" s="605"/>
    </row>
    <row r="9" spans="1:9" ht="15.75" thickBot="1">
      <c r="A9" s="606"/>
      <c r="B9" s="607"/>
      <c r="C9" s="607"/>
      <c r="D9" s="607"/>
      <c r="E9" s="607"/>
      <c r="F9" s="607"/>
      <c r="G9" s="607"/>
      <c r="H9" s="607"/>
      <c r="I9" s="608"/>
    </row>
    <row r="10" spans="1:9" ht="15.75" thickBot="1">
      <c r="A10" s="506" t="s">
        <v>40</v>
      </c>
      <c r="B10" s="507"/>
      <c r="C10" s="507"/>
      <c r="D10" s="507"/>
      <c r="E10" s="507"/>
      <c r="F10" s="507"/>
      <c r="G10" s="507"/>
      <c r="H10" s="507"/>
      <c r="I10" s="508"/>
    </row>
    <row r="11" spans="1:9" ht="15.75" thickBot="1">
      <c r="A11" s="606"/>
      <c r="B11" s="607"/>
      <c r="C11" s="607"/>
      <c r="D11" s="607"/>
      <c r="E11" s="607"/>
      <c r="F11" s="607"/>
      <c r="G11" s="607"/>
      <c r="H11" s="607"/>
      <c r="I11" s="608"/>
    </row>
    <row r="12" spans="1:9">
      <c r="A12" s="479" t="s">
        <v>41</v>
      </c>
      <c r="B12" s="480"/>
      <c r="C12" s="480"/>
      <c r="D12" s="480"/>
      <c r="E12" s="480"/>
      <c r="F12" s="480"/>
      <c r="G12" s="480"/>
      <c r="H12" s="480"/>
      <c r="I12" s="481"/>
    </row>
    <row r="13" spans="1:9" ht="29.25" customHeight="1">
      <c r="A13" s="579" t="s">
        <v>398</v>
      </c>
      <c r="B13" s="580"/>
      <c r="C13" s="580"/>
      <c r="D13" s="580"/>
      <c r="E13" s="580"/>
      <c r="F13" s="580"/>
      <c r="G13" s="580"/>
      <c r="H13" s="580"/>
      <c r="I13" s="581"/>
    </row>
    <row r="14" spans="1:9">
      <c r="A14" s="609" t="s">
        <v>75</v>
      </c>
      <c r="B14" s="610"/>
      <c r="C14" s="610"/>
      <c r="D14" s="610"/>
      <c r="E14" s="610"/>
      <c r="F14" s="610"/>
      <c r="G14" s="610"/>
      <c r="H14" s="610"/>
      <c r="I14" s="611"/>
    </row>
    <row r="15" spans="1:9">
      <c r="A15" s="579" t="s">
        <v>42</v>
      </c>
      <c r="B15" s="580"/>
      <c r="C15" s="580"/>
      <c r="D15" s="580"/>
      <c r="E15" s="580"/>
      <c r="F15" s="580"/>
      <c r="G15" s="580"/>
      <c r="H15" s="580"/>
      <c r="I15" s="581"/>
    </row>
    <row r="16" spans="1:9" ht="15.75" thickBot="1">
      <c r="A16" s="582" t="s">
        <v>76</v>
      </c>
      <c r="B16" s="583"/>
      <c r="C16" s="583"/>
      <c r="D16" s="583"/>
      <c r="E16" s="583"/>
      <c r="F16" s="583"/>
      <c r="G16" s="583"/>
      <c r="H16" s="583"/>
      <c r="I16" s="584"/>
    </row>
    <row r="17" spans="1:9">
      <c r="A17" s="521" t="s">
        <v>44</v>
      </c>
      <c r="B17" s="522"/>
      <c r="C17" s="522"/>
      <c r="D17" s="522"/>
      <c r="E17" s="522"/>
      <c r="F17" s="522"/>
      <c r="G17" s="522"/>
      <c r="H17" s="522"/>
      <c r="I17" s="523"/>
    </row>
    <row r="18" spans="1:9">
      <c r="A18" s="585"/>
      <c r="B18" s="586"/>
      <c r="C18" s="586"/>
      <c r="D18" s="586"/>
      <c r="E18" s="586"/>
      <c r="F18" s="586"/>
      <c r="G18" s="586"/>
      <c r="H18" s="586"/>
      <c r="I18" s="587"/>
    </row>
    <row r="19" spans="1:9">
      <c r="A19" s="21"/>
      <c r="B19" s="4">
        <v>2005</v>
      </c>
      <c r="C19" s="4">
        <v>2006</v>
      </c>
      <c r="D19" s="4">
        <v>2007</v>
      </c>
      <c r="E19" s="4">
        <v>2008</v>
      </c>
      <c r="F19" s="4">
        <v>2009</v>
      </c>
      <c r="G19" s="4">
        <v>2010</v>
      </c>
      <c r="H19" s="166">
        <v>2011</v>
      </c>
      <c r="I19" s="4">
        <v>2012</v>
      </c>
    </row>
    <row r="20" spans="1:9">
      <c r="A20" s="22" t="s">
        <v>77</v>
      </c>
      <c r="B20" s="188">
        <v>0.56933744221879812</v>
      </c>
      <c r="C20" s="188">
        <v>0.5457883369330454</v>
      </c>
      <c r="D20" s="188">
        <v>0.53818757419865459</v>
      </c>
      <c r="E20" s="188">
        <v>0.59907251264755479</v>
      </c>
      <c r="F20" s="188">
        <v>0.65387537993920963</v>
      </c>
      <c r="G20" s="188">
        <v>0.6877317554240634</v>
      </c>
      <c r="H20" s="189">
        <v>0.66669999999999996</v>
      </c>
      <c r="I20" s="188">
        <v>0.85529999999999995</v>
      </c>
    </row>
    <row r="21" spans="1:9">
      <c r="A21" s="22" t="s">
        <v>78</v>
      </c>
      <c r="B21" s="188">
        <v>0.33692860811504877</v>
      </c>
      <c r="C21" s="188">
        <v>0.37818574514038877</v>
      </c>
      <c r="D21" s="188">
        <v>0.40007914523149979</v>
      </c>
      <c r="E21" s="188">
        <v>0.33832209106239458</v>
      </c>
      <c r="F21" s="188">
        <v>0.28275075987841941</v>
      </c>
      <c r="G21" s="188">
        <v>0.25254437869822488</v>
      </c>
      <c r="H21" s="189">
        <v>0.25950000000000001</v>
      </c>
      <c r="I21" s="188">
        <v>0.1205</v>
      </c>
    </row>
    <row r="22" spans="1:9">
      <c r="A22" s="22" t="s">
        <v>79</v>
      </c>
      <c r="B22" s="188">
        <v>5.7267591165896255E-2</v>
      </c>
      <c r="C22" s="188">
        <v>4.6004319654427646E-2</v>
      </c>
      <c r="D22" s="188">
        <v>3.9374752671151564E-2</v>
      </c>
      <c r="E22" s="188">
        <v>3.8996627318718377E-2</v>
      </c>
      <c r="F22" s="188">
        <v>4.080547112462006E-2</v>
      </c>
      <c r="G22" s="188">
        <v>3.4792899408284027E-2</v>
      </c>
      <c r="H22" s="189">
        <v>2.5399999999999999E-2</v>
      </c>
      <c r="I22" s="188">
        <v>0</v>
      </c>
    </row>
    <row r="23" spans="1:9">
      <c r="A23" s="184" t="s">
        <v>80</v>
      </c>
      <c r="B23" s="188">
        <v>3.6466358500256806E-2</v>
      </c>
      <c r="C23" s="188">
        <v>3.0021598272138229E-2</v>
      </c>
      <c r="D23" s="188">
        <v>2.2358527898694101E-2</v>
      </c>
      <c r="E23" s="188">
        <v>2.3608768971332208E-2</v>
      </c>
      <c r="F23" s="188">
        <v>2.256838905775076E-2</v>
      </c>
      <c r="G23" s="188">
        <v>2.4930966469428006E-2</v>
      </c>
      <c r="H23" s="189">
        <v>2.29E-2</v>
      </c>
      <c r="I23" s="188">
        <v>4.7999999999999996E-3</v>
      </c>
    </row>
    <row r="24" spans="1:9">
      <c r="A24" s="184" t="s">
        <v>81</v>
      </c>
      <c r="B24" s="188">
        <v>0</v>
      </c>
      <c r="C24" s="188">
        <v>0</v>
      </c>
      <c r="D24" s="188">
        <v>0</v>
      </c>
      <c r="E24" s="188">
        <v>0</v>
      </c>
      <c r="F24" s="188">
        <v>0</v>
      </c>
      <c r="G24" s="188">
        <v>0</v>
      </c>
      <c r="H24" s="189">
        <v>0</v>
      </c>
      <c r="I24" s="188">
        <v>0</v>
      </c>
    </row>
    <row r="25" spans="1:9">
      <c r="A25" s="21"/>
      <c r="B25" s="185">
        <v>2013</v>
      </c>
      <c r="C25" s="4">
        <v>2014</v>
      </c>
      <c r="D25" s="4">
        <v>2015</v>
      </c>
      <c r="E25" s="170"/>
      <c r="F25" s="170"/>
      <c r="G25" s="170"/>
      <c r="H25" s="170"/>
      <c r="I25" s="171"/>
    </row>
    <row r="26" spans="1:9">
      <c r="A26" s="22" t="s">
        <v>77</v>
      </c>
      <c r="B26" s="190">
        <v>0.76739999999999997</v>
      </c>
      <c r="C26" s="191">
        <v>0.75460000000000005</v>
      </c>
      <c r="D26" s="191">
        <v>0.82469999999999999</v>
      </c>
      <c r="E26" s="170"/>
      <c r="F26" s="170"/>
      <c r="G26" s="170"/>
      <c r="H26" s="170"/>
      <c r="I26" s="171"/>
    </row>
    <row r="27" spans="1:9">
      <c r="A27" s="22" t="s">
        <v>78</v>
      </c>
      <c r="B27" s="190">
        <v>9.6600000000000005E-2</v>
      </c>
      <c r="C27" s="191">
        <v>5.1200000000000002E-2</v>
      </c>
      <c r="D27" s="191">
        <v>8.3599999999999994E-2</v>
      </c>
      <c r="E27" s="170"/>
      <c r="F27" s="170"/>
      <c r="G27" s="170"/>
      <c r="H27" s="170"/>
      <c r="I27" s="171"/>
    </row>
    <row r="28" spans="1:9">
      <c r="A28" s="22" t="s">
        <v>79</v>
      </c>
      <c r="B28" s="190">
        <v>0</v>
      </c>
      <c r="C28" s="191">
        <v>5.4300000000000001E-2</v>
      </c>
      <c r="D28" s="191">
        <v>4.3799999999999999E-2</v>
      </c>
      <c r="E28" s="170"/>
      <c r="F28" s="170"/>
      <c r="G28" s="170"/>
      <c r="H28" s="170"/>
      <c r="I28" s="171"/>
    </row>
    <row r="29" spans="1:9">
      <c r="A29" s="184" t="s">
        <v>80</v>
      </c>
      <c r="B29" s="190">
        <v>7.6899999999999996E-2</v>
      </c>
      <c r="C29" s="191">
        <v>6.6699999999999995E-2</v>
      </c>
      <c r="D29" s="191">
        <v>2.3900000000000001E-2</v>
      </c>
      <c r="E29" s="170"/>
      <c r="F29" s="170"/>
      <c r="G29" s="170"/>
      <c r="H29" s="170"/>
      <c r="I29" s="171"/>
    </row>
    <row r="30" spans="1:9">
      <c r="A30" s="184" t="s">
        <v>81</v>
      </c>
      <c r="B30" s="190">
        <v>0</v>
      </c>
      <c r="C30" s="191">
        <v>0</v>
      </c>
      <c r="D30" s="191">
        <v>0</v>
      </c>
      <c r="E30" s="170"/>
      <c r="F30" s="170"/>
      <c r="G30" s="170"/>
      <c r="H30" s="170"/>
      <c r="I30" s="171"/>
    </row>
    <row r="31" spans="1:9">
      <c r="A31" s="192"/>
      <c r="B31" s="170"/>
      <c r="C31" s="170"/>
      <c r="D31" s="170"/>
      <c r="E31" s="170"/>
      <c r="F31" s="170"/>
      <c r="G31" s="170"/>
      <c r="H31" s="170"/>
      <c r="I31" s="171"/>
    </row>
    <row r="32" spans="1:9">
      <c r="A32" s="192"/>
      <c r="B32" s="170"/>
      <c r="C32" s="170"/>
      <c r="D32" s="170"/>
      <c r="E32" s="170"/>
      <c r="F32" s="170"/>
      <c r="G32" s="170"/>
      <c r="H32" s="170"/>
      <c r="I32" s="171"/>
    </row>
    <row r="33" spans="1:9" ht="15.75" thickBot="1">
      <c r="A33" s="193"/>
      <c r="B33" s="194"/>
      <c r="C33" s="194"/>
      <c r="D33" s="194"/>
      <c r="E33" s="194"/>
      <c r="F33" s="194"/>
      <c r="G33" s="194"/>
      <c r="H33" s="194"/>
      <c r="I33" s="195"/>
    </row>
    <row r="34" spans="1:9" ht="60" customHeight="1">
      <c r="A34" s="588"/>
      <c r="B34" s="589"/>
      <c r="C34" s="589"/>
      <c r="D34" s="589"/>
      <c r="E34" s="589"/>
      <c r="F34" s="589"/>
      <c r="G34" s="589"/>
      <c r="H34" s="589"/>
      <c r="I34" s="590"/>
    </row>
    <row r="35" spans="1:9" ht="59.25" customHeight="1">
      <c r="A35" s="457"/>
      <c r="B35" s="458"/>
      <c r="C35" s="458"/>
      <c r="D35" s="458"/>
      <c r="E35" s="458"/>
      <c r="F35" s="458"/>
      <c r="G35" s="458"/>
      <c r="H35" s="458"/>
      <c r="I35" s="459"/>
    </row>
    <row r="36" spans="1:9" ht="52.5" customHeight="1">
      <c r="A36" s="457"/>
      <c r="B36" s="458"/>
      <c r="C36" s="458"/>
      <c r="D36" s="458"/>
      <c r="E36" s="458"/>
      <c r="F36" s="458"/>
      <c r="G36" s="458"/>
      <c r="H36" s="458"/>
      <c r="I36" s="459"/>
    </row>
    <row r="37" spans="1:9">
      <c r="A37" s="457"/>
      <c r="B37" s="458"/>
      <c r="C37" s="458"/>
      <c r="D37" s="458"/>
      <c r="E37" s="458"/>
      <c r="F37" s="458"/>
      <c r="G37" s="458"/>
      <c r="H37" s="458"/>
      <c r="I37" s="459"/>
    </row>
    <row r="38" spans="1:9">
      <c r="A38" s="457"/>
      <c r="B38" s="458"/>
      <c r="C38" s="458"/>
      <c r="D38" s="458"/>
      <c r="E38" s="458"/>
      <c r="F38" s="458"/>
      <c r="G38" s="458"/>
      <c r="H38" s="458"/>
      <c r="I38" s="459"/>
    </row>
    <row r="39" spans="1:9">
      <c r="A39" s="457"/>
      <c r="B39" s="458"/>
      <c r="C39" s="458"/>
      <c r="D39" s="458"/>
      <c r="E39" s="458"/>
      <c r="F39" s="458"/>
      <c r="G39" s="458"/>
      <c r="H39" s="458"/>
      <c r="I39" s="459"/>
    </row>
    <row r="40" spans="1:9">
      <c r="A40" s="457"/>
      <c r="B40" s="458"/>
      <c r="C40" s="458"/>
      <c r="D40" s="458"/>
      <c r="E40" s="458"/>
      <c r="F40" s="458"/>
      <c r="G40" s="458"/>
      <c r="H40" s="458"/>
      <c r="I40" s="459"/>
    </row>
    <row r="41" spans="1:9">
      <c r="A41" s="457"/>
      <c r="B41" s="458"/>
      <c r="C41" s="458"/>
      <c r="D41" s="458"/>
      <c r="E41" s="458"/>
      <c r="F41" s="458"/>
      <c r="G41" s="458"/>
      <c r="H41" s="458"/>
      <c r="I41" s="459"/>
    </row>
    <row r="42" spans="1:9">
      <c r="A42" s="457"/>
      <c r="B42" s="458"/>
      <c r="C42" s="458"/>
      <c r="D42" s="458"/>
      <c r="E42" s="458"/>
      <c r="F42" s="458"/>
      <c r="G42" s="458"/>
      <c r="H42" s="458"/>
      <c r="I42" s="459"/>
    </row>
    <row r="43" spans="1:9">
      <c r="A43" s="457"/>
      <c r="B43" s="458"/>
      <c r="C43" s="458"/>
      <c r="D43" s="458"/>
      <c r="E43" s="458"/>
      <c r="F43" s="458"/>
      <c r="G43" s="458"/>
      <c r="H43" s="458"/>
      <c r="I43" s="459"/>
    </row>
    <row r="44" spans="1:9">
      <c r="A44" s="457"/>
      <c r="B44" s="458"/>
      <c r="C44" s="458"/>
      <c r="D44" s="458"/>
      <c r="E44" s="458"/>
      <c r="F44" s="458"/>
      <c r="G44" s="458"/>
      <c r="H44" s="458"/>
      <c r="I44" s="459"/>
    </row>
    <row r="45" spans="1:9">
      <c r="A45" s="457"/>
      <c r="B45" s="458"/>
      <c r="C45" s="458"/>
      <c r="D45" s="458"/>
      <c r="E45" s="458"/>
      <c r="F45" s="458"/>
      <c r="G45" s="458"/>
      <c r="H45" s="458"/>
      <c r="I45" s="459"/>
    </row>
    <row r="46" spans="1:9">
      <c r="A46" s="457"/>
      <c r="B46" s="458"/>
      <c r="C46" s="458"/>
      <c r="D46" s="458"/>
      <c r="E46" s="458"/>
      <c r="F46" s="458"/>
      <c r="G46" s="458"/>
      <c r="H46" s="458"/>
      <c r="I46" s="459"/>
    </row>
    <row r="47" spans="1:9">
      <c r="A47" s="457"/>
      <c r="B47" s="458"/>
      <c r="C47" s="458"/>
      <c r="D47" s="458"/>
      <c r="E47" s="458"/>
      <c r="F47" s="458"/>
      <c r="G47" s="458"/>
      <c r="H47" s="458"/>
      <c r="I47" s="459"/>
    </row>
    <row r="48" spans="1:9">
      <c r="A48" s="457"/>
      <c r="B48" s="458"/>
      <c r="C48" s="458"/>
      <c r="D48" s="458"/>
      <c r="E48" s="458"/>
      <c r="F48" s="458"/>
      <c r="G48" s="458"/>
      <c r="H48" s="458"/>
      <c r="I48" s="459"/>
    </row>
    <row r="49" spans="1:9">
      <c r="A49" s="457"/>
      <c r="B49" s="458"/>
      <c r="C49" s="458"/>
      <c r="D49" s="458"/>
      <c r="E49" s="458"/>
      <c r="F49" s="458"/>
      <c r="G49" s="458"/>
      <c r="H49" s="458"/>
      <c r="I49" s="459"/>
    </row>
    <row r="50" spans="1:9">
      <c r="A50" s="457"/>
      <c r="B50" s="458"/>
      <c r="C50" s="458"/>
      <c r="D50" s="458"/>
      <c r="E50" s="458"/>
      <c r="F50" s="458"/>
      <c r="G50" s="458"/>
      <c r="H50" s="458"/>
      <c r="I50" s="459"/>
    </row>
    <row r="51" spans="1:9">
      <c r="A51" s="457"/>
      <c r="B51" s="458"/>
      <c r="C51" s="458"/>
      <c r="D51" s="458"/>
      <c r="E51" s="458"/>
      <c r="F51" s="458"/>
      <c r="G51" s="458"/>
      <c r="H51" s="458"/>
      <c r="I51" s="459"/>
    </row>
    <row r="52" spans="1:9" ht="15.75" thickBot="1">
      <c r="A52" s="460"/>
      <c r="B52" s="461"/>
      <c r="C52" s="461"/>
      <c r="D52" s="461"/>
      <c r="E52" s="461"/>
      <c r="F52" s="461"/>
      <c r="G52" s="461"/>
      <c r="H52" s="461"/>
      <c r="I52" s="462"/>
    </row>
    <row r="53" spans="1:9">
      <c r="A53" s="591" t="s">
        <v>82</v>
      </c>
      <c r="B53" s="592"/>
      <c r="C53" s="592"/>
      <c r="D53" s="592"/>
      <c r="E53" s="592"/>
      <c r="F53" s="592"/>
      <c r="G53" s="592"/>
      <c r="H53" s="592"/>
      <c r="I53" s="593"/>
    </row>
    <row r="54" spans="1:9" s="12" customFormat="1">
      <c r="A54" s="21"/>
      <c r="B54" s="4">
        <v>2005</v>
      </c>
      <c r="C54" s="4">
        <v>2006</v>
      </c>
      <c r="D54" s="4">
        <v>2007</v>
      </c>
      <c r="E54" s="4">
        <v>2008</v>
      </c>
      <c r="F54" s="4">
        <v>2009</v>
      </c>
      <c r="G54" s="4">
        <v>2010</v>
      </c>
      <c r="H54" s="4">
        <v>2011</v>
      </c>
      <c r="I54" s="5">
        <v>2012</v>
      </c>
    </row>
    <row r="55" spans="1:9" s="12" customFormat="1">
      <c r="A55" s="25" t="s">
        <v>83</v>
      </c>
      <c r="B55" s="9">
        <v>129</v>
      </c>
      <c r="C55" s="9">
        <v>113</v>
      </c>
      <c r="D55" s="9">
        <v>124</v>
      </c>
      <c r="E55" s="9">
        <v>149</v>
      </c>
      <c r="F55" s="9">
        <v>207</v>
      </c>
      <c r="G55" s="35">
        <v>232.75</v>
      </c>
      <c r="H55" s="9">
        <v>261</v>
      </c>
      <c r="I55" s="20">
        <v>304</v>
      </c>
    </row>
    <row r="56" spans="1:9" s="12" customFormat="1">
      <c r="A56" s="25" t="s">
        <v>84</v>
      </c>
      <c r="B56" s="164">
        <v>947</v>
      </c>
      <c r="C56" s="164">
        <v>1071</v>
      </c>
      <c r="D56" s="164">
        <v>1192</v>
      </c>
      <c r="E56" s="164">
        <v>1136</v>
      </c>
      <c r="F56" s="164">
        <v>1046</v>
      </c>
      <c r="G56" s="164">
        <v>1002</v>
      </c>
      <c r="H56" s="7">
        <v>1329</v>
      </c>
      <c r="I56" s="76">
        <v>1317</v>
      </c>
    </row>
    <row r="57" spans="1:9" s="12" customFormat="1">
      <c r="A57" s="28" t="s">
        <v>85</v>
      </c>
      <c r="B57" s="323">
        <f t="shared" ref="B57:G57" si="0">B55/(B56+B55)</f>
        <v>0.11988847583643122</v>
      </c>
      <c r="C57" s="323">
        <f t="shared" si="0"/>
        <v>9.5439189189189186E-2</v>
      </c>
      <c r="D57" s="323">
        <f t="shared" si="0"/>
        <v>9.4224924012158054E-2</v>
      </c>
      <c r="E57" s="323">
        <f t="shared" si="0"/>
        <v>0.11595330739299611</v>
      </c>
      <c r="F57" s="323">
        <f t="shared" si="0"/>
        <v>0.16520351157222665</v>
      </c>
      <c r="G57" s="323">
        <f t="shared" si="0"/>
        <v>0.18849969629479651</v>
      </c>
      <c r="H57" s="323">
        <f>H55/(H56+H55)</f>
        <v>0.16415094339622641</v>
      </c>
      <c r="I57" s="324">
        <f>I55/(I56+I55)</f>
        <v>0.18753855644663789</v>
      </c>
    </row>
    <row r="58" spans="1:9" s="12" customFormat="1">
      <c r="A58" s="21"/>
      <c r="B58" s="196">
        <v>2013</v>
      </c>
      <c r="C58" s="196">
        <v>2014</v>
      </c>
      <c r="D58" s="196">
        <v>2015</v>
      </c>
      <c r="E58" s="30"/>
      <c r="F58" s="30"/>
      <c r="G58" s="30"/>
      <c r="H58" s="30"/>
      <c r="I58" s="31"/>
    </row>
    <row r="59" spans="1:9" s="12" customFormat="1">
      <c r="A59" s="25" t="s">
        <v>83</v>
      </c>
      <c r="B59" s="172">
        <v>282</v>
      </c>
      <c r="C59" s="172">
        <v>252</v>
      </c>
      <c r="D59" s="172">
        <v>252</v>
      </c>
      <c r="E59" s="10"/>
      <c r="F59" s="10"/>
      <c r="G59" s="10"/>
      <c r="H59" s="10"/>
      <c r="I59" s="11"/>
    </row>
    <row r="60" spans="1:9" s="12" customFormat="1">
      <c r="A60" s="25" t="s">
        <v>84</v>
      </c>
      <c r="B60" s="81">
        <v>1004</v>
      </c>
      <c r="C60" s="81">
        <v>1006</v>
      </c>
      <c r="D60" s="81">
        <v>1017</v>
      </c>
      <c r="E60" s="10"/>
      <c r="F60" s="10"/>
      <c r="G60" s="10"/>
      <c r="H60" s="10"/>
      <c r="I60" s="11"/>
    </row>
    <row r="61" spans="1:9" s="12" customFormat="1">
      <c r="A61" s="28" t="s">
        <v>85</v>
      </c>
      <c r="B61" s="325">
        <f>B59/(B60+B59)</f>
        <v>0.21928460342146189</v>
      </c>
      <c r="C61" s="325">
        <f>C59/(C60+C59)</f>
        <v>0.20031796502384738</v>
      </c>
      <c r="D61" s="325">
        <f>D59/(D60+D59)</f>
        <v>0.19858156028368795</v>
      </c>
      <c r="E61" s="10"/>
      <c r="F61" s="10"/>
      <c r="G61" s="10"/>
      <c r="H61" s="10"/>
      <c r="I61" s="11"/>
    </row>
    <row r="62" spans="1:9" s="12" customFormat="1">
      <c r="A62" s="192"/>
      <c r="B62" s="170"/>
      <c r="C62" s="170"/>
      <c r="D62" s="170"/>
      <c r="E62" s="170"/>
      <c r="F62" s="170"/>
      <c r="G62" s="170"/>
      <c r="H62" s="170"/>
      <c r="I62" s="171"/>
    </row>
    <row r="63" spans="1:9" s="12" customFormat="1">
      <c r="A63" s="192"/>
      <c r="B63" s="170"/>
      <c r="C63" s="170"/>
      <c r="D63" s="170"/>
      <c r="E63" s="170"/>
      <c r="F63" s="170"/>
      <c r="G63" s="170"/>
      <c r="H63" s="170"/>
      <c r="I63" s="171"/>
    </row>
    <row r="64" spans="1:9" s="12" customFormat="1">
      <c r="A64" s="457"/>
      <c r="B64" s="458"/>
      <c r="C64" s="458"/>
      <c r="D64" s="458"/>
      <c r="E64" s="458"/>
      <c r="F64" s="458"/>
      <c r="G64" s="458"/>
      <c r="H64" s="458"/>
      <c r="I64" s="459"/>
    </row>
    <row r="65" spans="1:9" s="12" customFormat="1">
      <c r="A65" s="457"/>
      <c r="B65" s="458"/>
      <c r="C65" s="458"/>
      <c r="D65" s="458"/>
      <c r="E65" s="458"/>
      <c r="F65" s="458"/>
      <c r="G65" s="458"/>
      <c r="H65" s="458"/>
      <c r="I65" s="459"/>
    </row>
    <row r="66" spans="1:9" s="12" customFormat="1">
      <c r="A66" s="457"/>
      <c r="B66" s="458"/>
      <c r="C66" s="458"/>
      <c r="D66" s="458"/>
      <c r="E66" s="458"/>
      <c r="F66" s="458"/>
      <c r="G66" s="458"/>
      <c r="H66" s="458"/>
      <c r="I66" s="459"/>
    </row>
    <row r="67" spans="1:9" s="12" customFormat="1">
      <c r="A67" s="457"/>
      <c r="B67" s="458"/>
      <c r="C67" s="458"/>
      <c r="D67" s="458"/>
      <c r="E67" s="458"/>
      <c r="F67" s="458"/>
      <c r="G67" s="458"/>
      <c r="H67" s="458"/>
      <c r="I67" s="459"/>
    </row>
    <row r="68" spans="1:9" s="12" customFormat="1">
      <c r="A68" s="457"/>
      <c r="B68" s="458"/>
      <c r="C68" s="458"/>
      <c r="D68" s="458"/>
      <c r="E68" s="458"/>
      <c r="F68" s="458"/>
      <c r="G68" s="458"/>
      <c r="H68" s="458"/>
      <c r="I68" s="459"/>
    </row>
    <row r="69" spans="1:9" s="12" customFormat="1">
      <c r="A69" s="457"/>
      <c r="B69" s="458"/>
      <c r="C69" s="458"/>
      <c r="D69" s="458"/>
      <c r="E69" s="458"/>
      <c r="F69" s="458"/>
      <c r="G69" s="458"/>
      <c r="H69" s="458"/>
      <c r="I69" s="459"/>
    </row>
    <row r="70" spans="1:9" s="12" customFormat="1">
      <c r="A70" s="457"/>
      <c r="B70" s="458"/>
      <c r="C70" s="458"/>
      <c r="D70" s="458"/>
      <c r="E70" s="458"/>
      <c r="F70" s="458"/>
      <c r="G70" s="458"/>
      <c r="H70" s="458"/>
      <c r="I70" s="459"/>
    </row>
    <row r="71" spans="1:9" s="12" customFormat="1" ht="31.5" customHeight="1">
      <c r="A71" s="457"/>
      <c r="B71" s="458"/>
      <c r="C71" s="458"/>
      <c r="D71" s="458"/>
      <c r="E71" s="458"/>
      <c r="F71" s="458"/>
      <c r="G71" s="458"/>
      <c r="H71" s="458"/>
      <c r="I71" s="459"/>
    </row>
    <row r="72" spans="1:9" s="12" customFormat="1" ht="39.75" customHeight="1">
      <c r="A72" s="457"/>
      <c r="B72" s="458"/>
      <c r="C72" s="458"/>
      <c r="D72" s="458"/>
      <c r="E72" s="458"/>
      <c r="F72" s="458"/>
      <c r="G72" s="458"/>
      <c r="H72" s="458"/>
      <c r="I72" s="459"/>
    </row>
    <row r="73" spans="1:9" s="12" customFormat="1" ht="50.25" customHeight="1">
      <c r="A73" s="457"/>
      <c r="B73" s="458"/>
      <c r="C73" s="458"/>
      <c r="D73" s="458"/>
      <c r="E73" s="458"/>
      <c r="F73" s="458"/>
      <c r="G73" s="458"/>
      <c r="H73" s="458"/>
      <c r="I73" s="459"/>
    </row>
    <row r="74" spans="1:9" s="12" customFormat="1" ht="52.5" customHeight="1">
      <c r="A74" s="457"/>
      <c r="B74" s="458"/>
      <c r="C74" s="458"/>
      <c r="D74" s="458"/>
      <c r="E74" s="458"/>
      <c r="F74" s="458"/>
      <c r="G74" s="458"/>
      <c r="H74" s="458"/>
      <c r="I74" s="459"/>
    </row>
    <row r="75" spans="1:9" s="12" customFormat="1" ht="40.5" customHeight="1">
      <c r="A75" s="457"/>
      <c r="B75" s="458"/>
      <c r="C75" s="458"/>
      <c r="D75" s="458"/>
      <c r="E75" s="458"/>
      <c r="F75" s="458"/>
      <c r="G75" s="458"/>
      <c r="H75" s="458"/>
      <c r="I75" s="459"/>
    </row>
    <row r="76" spans="1:9" s="12" customFormat="1" ht="42.75" customHeight="1" thickBot="1">
      <c r="A76" s="460"/>
      <c r="B76" s="461"/>
      <c r="C76" s="461"/>
      <c r="D76" s="461"/>
      <c r="E76" s="461"/>
      <c r="F76" s="461"/>
      <c r="G76" s="461"/>
      <c r="H76" s="461"/>
      <c r="I76" s="462"/>
    </row>
    <row r="77" spans="1:9">
      <c r="A77" s="32" t="s">
        <v>82</v>
      </c>
      <c r="B77" s="33"/>
      <c r="C77" s="33"/>
      <c r="D77" s="33"/>
      <c r="E77" s="33"/>
      <c r="F77" s="33"/>
      <c r="G77" s="33"/>
      <c r="H77" s="33"/>
      <c r="I77" s="34"/>
    </row>
    <row r="78" spans="1:9">
      <c r="A78" s="21"/>
      <c r="B78" s="4">
        <v>2005</v>
      </c>
      <c r="C78" s="4">
        <v>2006</v>
      </c>
      <c r="D78" s="4">
        <v>2007</v>
      </c>
      <c r="E78" s="4">
        <v>2008</v>
      </c>
      <c r="F78" s="4">
        <v>2009</v>
      </c>
      <c r="G78" s="4">
        <v>2010</v>
      </c>
      <c r="H78" s="4">
        <v>2011</v>
      </c>
      <c r="I78" s="5">
        <v>2012</v>
      </c>
    </row>
    <row r="79" spans="1:9">
      <c r="A79" s="25" t="s">
        <v>46</v>
      </c>
      <c r="B79" s="9">
        <f t="shared" ref="B79:G79" si="1">B81-B80</f>
        <v>49</v>
      </c>
      <c r="C79" s="9">
        <f t="shared" si="1"/>
        <v>44</v>
      </c>
      <c r="D79" s="9">
        <f t="shared" si="1"/>
        <v>48</v>
      </c>
      <c r="E79" s="9">
        <f t="shared" si="1"/>
        <v>71</v>
      </c>
      <c r="F79" s="9">
        <f t="shared" si="1"/>
        <v>95</v>
      </c>
      <c r="G79" s="35">
        <f t="shared" si="1"/>
        <v>104.66669999999999</v>
      </c>
      <c r="H79" s="9">
        <v>118</v>
      </c>
      <c r="I79" s="20">
        <v>143</v>
      </c>
    </row>
    <row r="80" spans="1:9">
      <c r="A80" s="25" t="s">
        <v>47</v>
      </c>
      <c r="B80" s="26">
        <v>80</v>
      </c>
      <c r="C80" s="26">
        <v>69</v>
      </c>
      <c r="D80" s="26">
        <v>76</v>
      </c>
      <c r="E80" s="26">
        <v>78</v>
      </c>
      <c r="F80" s="26">
        <v>112</v>
      </c>
      <c r="G80" s="27">
        <v>128.08330000000001</v>
      </c>
      <c r="H80" s="9">
        <v>143</v>
      </c>
      <c r="I80" s="20">
        <v>161</v>
      </c>
    </row>
    <row r="81" spans="1:9">
      <c r="A81" s="25" t="s">
        <v>86</v>
      </c>
      <c r="B81" s="9">
        <f t="shared" ref="B81:G81" si="2">B55</f>
        <v>129</v>
      </c>
      <c r="C81" s="9">
        <f t="shared" si="2"/>
        <v>113</v>
      </c>
      <c r="D81" s="9">
        <f t="shared" si="2"/>
        <v>124</v>
      </c>
      <c r="E81" s="9">
        <f t="shared" si="2"/>
        <v>149</v>
      </c>
      <c r="F81" s="9">
        <f t="shared" si="2"/>
        <v>207</v>
      </c>
      <c r="G81" s="35">
        <f t="shared" si="2"/>
        <v>232.75</v>
      </c>
      <c r="H81" s="9">
        <f>H55</f>
        <v>261</v>
      </c>
      <c r="I81" s="20">
        <f>I55</f>
        <v>304</v>
      </c>
    </row>
    <row r="82" spans="1:9">
      <c r="A82" s="25" t="s">
        <v>87</v>
      </c>
      <c r="B82" s="157">
        <f>B79/B81*100</f>
        <v>37.984496124031011</v>
      </c>
      <c r="C82" s="157">
        <f>C79/C81*100</f>
        <v>38.938053097345133</v>
      </c>
      <c r="D82" s="157">
        <f t="shared" ref="D82:G82" si="3">D79/D81*100</f>
        <v>38.70967741935484</v>
      </c>
      <c r="E82" s="157">
        <f t="shared" si="3"/>
        <v>47.651006711409394</v>
      </c>
      <c r="F82" s="157">
        <f t="shared" si="3"/>
        <v>45.893719806763286</v>
      </c>
      <c r="G82" s="157">
        <f t="shared" si="3"/>
        <v>44.969581095596126</v>
      </c>
      <c r="H82" s="157">
        <f>H79/H81*100</f>
        <v>45.21072796934866</v>
      </c>
      <c r="I82" s="326">
        <f>I79/I81*100</f>
        <v>47.039473684210527</v>
      </c>
    </row>
    <row r="83" spans="1:9">
      <c r="A83" s="25" t="s">
        <v>88</v>
      </c>
      <c r="B83" s="157">
        <f>B80/B81*100</f>
        <v>62.015503875968989</v>
      </c>
      <c r="C83" s="157">
        <f>C80/C81*100</f>
        <v>61.06194690265486</v>
      </c>
      <c r="D83" s="157">
        <f t="shared" ref="D83:G83" si="4">D80/D81*100</f>
        <v>61.29032258064516</v>
      </c>
      <c r="E83" s="157">
        <f t="shared" si="4"/>
        <v>52.348993288590606</v>
      </c>
      <c r="F83" s="157">
        <f t="shared" si="4"/>
        <v>54.106280193236714</v>
      </c>
      <c r="G83" s="157">
        <f t="shared" si="4"/>
        <v>55.030418904403867</v>
      </c>
      <c r="H83" s="157">
        <f>H80/H81*100</f>
        <v>54.78927203065134</v>
      </c>
      <c r="I83" s="326">
        <f>I80/I81*100</f>
        <v>52.960526315789465</v>
      </c>
    </row>
    <row r="84" spans="1:9">
      <c r="A84" s="21"/>
      <c r="B84" s="209">
        <v>2013</v>
      </c>
      <c r="C84" s="209">
        <v>2014</v>
      </c>
      <c r="D84" s="209">
        <v>2015</v>
      </c>
      <c r="E84" s="168"/>
      <c r="F84" s="168"/>
      <c r="G84" s="168"/>
      <c r="H84" s="168"/>
      <c r="I84" s="169"/>
    </row>
    <row r="85" spans="1:9">
      <c r="A85" s="25" t="s">
        <v>46</v>
      </c>
      <c r="B85" s="107">
        <f>B87-B86</f>
        <v>130</v>
      </c>
      <c r="C85" s="107">
        <f>C87-C86</f>
        <v>115</v>
      </c>
      <c r="D85" s="107">
        <f>D87-D86</f>
        <v>112</v>
      </c>
      <c r="E85" s="170"/>
      <c r="F85" s="170"/>
      <c r="G85" s="170"/>
      <c r="H85" s="170"/>
      <c r="I85" s="171"/>
    </row>
    <row r="86" spans="1:9">
      <c r="A86" s="25" t="s">
        <v>47</v>
      </c>
      <c r="B86" s="107">
        <v>152</v>
      </c>
      <c r="C86" s="107">
        <v>137</v>
      </c>
      <c r="D86" s="107">
        <v>140</v>
      </c>
      <c r="E86" s="170"/>
      <c r="F86" s="170"/>
      <c r="G86" s="170"/>
      <c r="H86" s="170"/>
      <c r="I86" s="171"/>
    </row>
    <row r="87" spans="1:9">
      <c r="A87" s="25" t="s">
        <v>86</v>
      </c>
      <c r="B87" s="107">
        <f>B59</f>
        <v>282</v>
      </c>
      <c r="C87" s="107">
        <f>C59</f>
        <v>252</v>
      </c>
      <c r="D87" s="107">
        <f>D59</f>
        <v>252</v>
      </c>
      <c r="E87" s="170"/>
      <c r="F87" s="170"/>
      <c r="G87" s="170"/>
      <c r="H87" s="170"/>
      <c r="I87" s="171"/>
    </row>
    <row r="88" spans="1:9">
      <c r="A88" s="25" t="s">
        <v>87</v>
      </c>
      <c r="B88" s="232">
        <f>B85/B87*100</f>
        <v>46.099290780141843</v>
      </c>
      <c r="C88" s="232">
        <f>C85/C87*100</f>
        <v>45.634920634920633</v>
      </c>
      <c r="D88" s="232">
        <f>D85/D87*100</f>
        <v>44.444444444444443</v>
      </c>
      <c r="E88" s="170"/>
      <c r="F88" s="170"/>
      <c r="G88" s="170"/>
      <c r="H88" s="170"/>
      <c r="I88" s="171"/>
    </row>
    <row r="89" spans="1:9" ht="15.75" thickBot="1">
      <c r="A89" s="25" t="s">
        <v>88</v>
      </c>
      <c r="B89" s="232">
        <f>B86/B87*100</f>
        <v>53.900709219858157</v>
      </c>
      <c r="C89" s="232">
        <f>C86/C87*100</f>
        <v>54.36507936507936</v>
      </c>
      <c r="D89" s="232">
        <f>D86/D87*100</f>
        <v>55.555555555555557</v>
      </c>
      <c r="E89" s="194"/>
      <c r="F89" s="194"/>
      <c r="G89" s="194"/>
      <c r="H89" s="194"/>
      <c r="I89" s="195"/>
    </row>
    <row r="90" spans="1:9">
      <c r="A90" s="588"/>
      <c r="B90" s="458"/>
      <c r="C90" s="458"/>
      <c r="D90" s="458"/>
      <c r="E90" s="589"/>
      <c r="F90" s="589"/>
      <c r="G90" s="589"/>
      <c r="H90" s="589"/>
      <c r="I90" s="590"/>
    </row>
    <row r="91" spans="1:9">
      <c r="A91" s="457"/>
      <c r="B91" s="458"/>
      <c r="C91" s="458"/>
      <c r="D91" s="458"/>
      <c r="E91" s="458"/>
      <c r="F91" s="458"/>
      <c r="G91" s="458"/>
      <c r="H91" s="458"/>
      <c r="I91" s="459"/>
    </row>
    <row r="92" spans="1:9">
      <c r="A92" s="457"/>
      <c r="B92" s="458"/>
      <c r="C92" s="458"/>
      <c r="D92" s="458"/>
      <c r="E92" s="458"/>
      <c r="F92" s="458"/>
      <c r="G92" s="458"/>
      <c r="H92" s="458"/>
      <c r="I92" s="459"/>
    </row>
    <row r="93" spans="1:9">
      <c r="A93" s="457"/>
      <c r="B93" s="458"/>
      <c r="C93" s="458"/>
      <c r="D93" s="458"/>
      <c r="E93" s="458"/>
      <c r="F93" s="458"/>
      <c r="G93" s="458"/>
      <c r="H93" s="458"/>
      <c r="I93" s="459"/>
    </row>
    <row r="94" spans="1:9">
      <c r="A94" s="457"/>
      <c r="B94" s="458"/>
      <c r="C94" s="458"/>
      <c r="D94" s="458"/>
      <c r="E94" s="458"/>
      <c r="F94" s="458"/>
      <c r="G94" s="458"/>
      <c r="H94" s="458"/>
      <c r="I94" s="459"/>
    </row>
    <row r="95" spans="1:9">
      <c r="A95" s="457"/>
      <c r="B95" s="458"/>
      <c r="C95" s="458"/>
      <c r="D95" s="458"/>
      <c r="E95" s="458"/>
      <c r="F95" s="458"/>
      <c r="G95" s="458"/>
      <c r="H95" s="458"/>
      <c r="I95" s="459"/>
    </row>
    <row r="96" spans="1:9">
      <c r="A96" s="457"/>
      <c r="B96" s="458"/>
      <c r="C96" s="458"/>
      <c r="D96" s="458"/>
      <c r="E96" s="458"/>
      <c r="F96" s="458"/>
      <c r="G96" s="458"/>
      <c r="H96" s="458"/>
      <c r="I96" s="459"/>
    </row>
    <row r="97" spans="1:9">
      <c r="A97" s="457"/>
      <c r="B97" s="458"/>
      <c r="C97" s="458"/>
      <c r="D97" s="458"/>
      <c r="E97" s="458"/>
      <c r="F97" s="458"/>
      <c r="G97" s="458"/>
      <c r="H97" s="458"/>
      <c r="I97" s="459"/>
    </row>
    <row r="98" spans="1:9">
      <c r="A98" s="457"/>
      <c r="B98" s="458"/>
      <c r="C98" s="458"/>
      <c r="D98" s="458"/>
      <c r="E98" s="458"/>
      <c r="F98" s="458"/>
      <c r="G98" s="458"/>
      <c r="H98" s="458"/>
      <c r="I98" s="459"/>
    </row>
    <row r="99" spans="1:9">
      <c r="A99" s="457"/>
      <c r="B99" s="458"/>
      <c r="C99" s="458"/>
      <c r="D99" s="458"/>
      <c r="E99" s="458"/>
      <c r="F99" s="458"/>
      <c r="G99" s="458"/>
      <c r="H99" s="458"/>
      <c r="I99" s="459"/>
    </row>
    <row r="100" spans="1:9">
      <c r="A100" s="457"/>
      <c r="B100" s="458"/>
      <c r="C100" s="458"/>
      <c r="D100" s="458"/>
      <c r="E100" s="458"/>
      <c r="F100" s="458"/>
      <c r="G100" s="458"/>
      <c r="H100" s="458"/>
      <c r="I100" s="459"/>
    </row>
    <row r="101" spans="1:9" ht="42" customHeight="1">
      <c r="A101" s="457"/>
      <c r="B101" s="458"/>
      <c r="C101" s="458"/>
      <c r="D101" s="458"/>
      <c r="E101" s="458"/>
      <c r="F101" s="458"/>
      <c r="G101" s="458"/>
      <c r="H101" s="458"/>
      <c r="I101" s="459"/>
    </row>
    <row r="102" spans="1:9" ht="36.75" customHeight="1">
      <c r="A102" s="457"/>
      <c r="B102" s="458"/>
      <c r="C102" s="458"/>
      <c r="D102" s="458"/>
      <c r="E102" s="458"/>
      <c r="F102" s="458"/>
      <c r="G102" s="458"/>
      <c r="H102" s="458"/>
      <c r="I102" s="459"/>
    </row>
    <row r="103" spans="1:9" ht="30.75" customHeight="1">
      <c r="A103" s="457"/>
      <c r="B103" s="458"/>
      <c r="C103" s="458"/>
      <c r="D103" s="458"/>
      <c r="E103" s="458"/>
      <c r="F103" s="458"/>
      <c r="G103" s="458"/>
      <c r="H103" s="458"/>
      <c r="I103" s="459"/>
    </row>
    <row r="104" spans="1:9" ht="43.5" customHeight="1">
      <c r="A104" s="457"/>
      <c r="B104" s="458"/>
      <c r="C104" s="458"/>
      <c r="D104" s="458"/>
      <c r="E104" s="458"/>
      <c r="F104" s="458"/>
      <c r="G104" s="458"/>
      <c r="H104" s="458"/>
      <c r="I104" s="459"/>
    </row>
    <row r="105" spans="1:9" ht="33" customHeight="1">
      <c r="A105" s="457"/>
      <c r="B105" s="458"/>
      <c r="C105" s="458"/>
      <c r="D105" s="458"/>
      <c r="E105" s="458"/>
      <c r="F105" s="458"/>
      <c r="G105" s="458"/>
      <c r="H105" s="458"/>
      <c r="I105" s="459"/>
    </row>
    <row r="106" spans="1:9" ht="51.75" customHeight="1">
      <c r="A106" s="457"/>
      <c r="B106" s="458"/>
      <c r="C106" s="458"/>
      <c r="D106" s="458"/>
      <c r="E106" s="458"/>
      <c r="F106" s="458"/>
      <c r="G106" s="458"/>
      <c r="H106" s="458"/>
      <c r="I106" s="459"/>
    </row>
    <row r="107" spans="1:9" ht="15.75" thickBot="1">
      <c r="A107" s="460"/>
      <c r="B107" s="461"/>
      <c r="C107" s="461"/>
      <c r="D107" s="461"/>
      <c r="E107" s="461"/>
      <c r="F107" s="461"/>
      <c r="G107" s="461"/>
      <c r="H107" s="461"/>
      <c r="I107" s="462"/>
    </row>
    <row r="108" spans="1:9">
      <c r="A108" s="591" t="s">
        <v>82</v>
      </c>
      <c r="B108" s="592"/>
      <c r="C108" s="592"/>
      <c r="D108" s="592"/>
      <c r="E108" s="592"/>
      <c r="F108" s="592"/>
      <c r="G108" s="592"/>
      <c r="H108" s="592"/>
      <c r="I108" s="593"/>
    </row>
    <row r="109" spans="1:9">
      <c r="A109" s="21"/>
      <c r="B109" s="4">
        <v>2005</v>
      </c>
      <c r="C109" s="4">
        <v>2006</v>
      </c>
      <c r="D109" s="4">
        <v>2007</v>
      </c>
      <c r="E109" s="4">
        <v>2008</v>
      </c>
      <c r="F109" s="4">
        <v>2009</v>
      </c>
      <c r="G109" s="4">
        <v>2010</v>
      </c>
      <c r="H109" s="4">
        <v>2011</v>
      </c>
      <c r="I109" s="5">
        <v>2012</v>
      </c>
    </row>
    <row r="110" spans="1:9">
      <c r="A110" s="22" t="s">
        <v>89</v>
      </c>
      <c r="B110" s="23">
        <v>0.79844961240310075</v>
      </c>
      <c r="C110" s="23">
        <v>0.84070796460176989</v>
      </c>
      <c r="D110" s="23">
        <v>0.81451612903225812</v>
      </c>
      <c r="E110" s="23">
        <v>0.77181208053691275</v>
      </c>
      <c r="F110" s="23">
        <v>0.74879227053140096</v>
      </c>
      <c r="G110" s="23">
        <v>0.73755832438238444</v>
      </c>
      <c r="H110" s="36">
        <v>0.74709999999999999</v>
      </c>
      <c r="I110" s="37">
        <v>0.7631</v>
      </c>
    </row>
    <row r="111" spans="1:9">
      <c r="A111" s="22" t="s">
        <v>78</v>
      </c>
      <c r="B111" s="23">
        <v>0.12403100775193798</v>
      </c>
      <c r="C111" s="23">
        <v>9.7345132743362831E-2</v>
      </c>
      <c r="D111" s="23">
        <v>0.12096774193548387</v>
      </c>
      <c r="E111" s="23">
        <v>0.16778523489932887</v>
      </c>
      <c r="F111" s="23">
        <v>0.18357487922705315</v>
      </c>
      <c r="G111" s="23">
        <v>0.15538861439312568</v>
      </c>
      <c r="H111" s="36">
        <v>0.14169999999999999</v>
      </c>
      <c r="I111" s="37">
        <v>0.12820000000000001</v>
      </c>
    </row>
    <row r="112" spans="1:9">
      <c r="A112" s="22" t="s">
        <v>90</v>
      </c>
      <c r="B112" s="23">
        <v>3.875968992248062E-2</v>
      </c>
      <c r="C112" s="23">
        <v>3.5398230088495575E-2</v>
      </c>
      <c r="D112" s="23">
        <v>3.2258064516129031E-2</v>
      </c>
      <c r="E112" s="23">
        <v>3.3557046979865772E-2</v>
      </c>
      <c r="F112" s="23">
        <v>3.864734299516908E-2</v>
      </c>
      <c r="G112" s="23">
        <v>5.0483351235230935E-2</v>
      </c>
      <c r="H112" s="36">
        <v>4.9799999999999997E-2</v>
      </c>
      <c r="I112" s="37">
        <v>4.9299999999999997E-2</v>
      </c>
    </row>
    <row r="113" spans="1:9">
      <c r="A113" s="22" t="s">
        <v>80</v>
      </c>
      <c r="B113" s="23">
        <v>0</v>
      </c>
      <c r="C113" s="23">
        <v>0</v>
      </c>
      <c r="D113" s="23">
        <v>0</v>
      </c>
      <c r="E113" s="23">
        <v>6.7114093959731542E-3</v>
      </c>
      <c r="F113" s="23">
        <v>0</v>
      </c>
      <c r="G113" s="23">
        <v>4.296455424274973E-3</v>
      </c>
      <c r="H113" s="38">
        <v>0</v>
      </c>
      <c r="I113" s="37">
        <v>9.7999999999999997E-3</v>
      </c>
    </row>
    <row r="114" spans="1:9" ht="15.75" thickBot="1">
      <c r="A114" s="39" t="s">
        <v>91</v>
      </c>
      <c r="B114" s="186">
        <v>3.875968992248062E-2</v>
      </c>
      <c r="C114" s="186">
        <v>3.5398230088495575E-2</v>
      </c>
      <c r="D114" s="186">
        <v>2.4193548387096774E-2</v>
      </c>
      <c r="E114" s="23">
        <v>2.0134228187919462E-2</v>
      </c>
      <c r="F114" s="23">
        <v>2.8985507246376812E-2</v>
      </c>
      <c r="G114" s="23">
        <v>5.2273684210526319E-2</v>
      </c>
      <c r="H114" s="40">
        <v>6.1400000000000003E-2</v>
      </c>
      <c r="I114" s="41">
        <v>4.9599999999999998E-2</v>
      </c>
    </row>
    <row r="115" spans="1:9">
      <c r="A115" s="21"/>
      <c r="B115" s="209">
        <v>2013</v>
      </c>
      <c r="C115" s="209">
        <v>2014</v>
      </c>
      <c r="D115" s="209">
        <v>2015</v>
      </c>
      <c r="E115" s="197"/>
      <c r="F115" s="197"/>
      <c r="G115" s="197"/>
      <c r="H115" s="197"/>
      <c r="I115" s="198"/>
    </row>
    <row r="116" spans="1:9">
      <c r="A116" s="22" t="s">
        <v>89</v>
      </c>
      <c r="B116" s="29">
        <v>0.78369999999999995</v>
      </c>
      <c r="C116" s="29">
        <v>0.78569999999999995</v>
      </c>
      <c r="D116" s="29">
        <v>0.79279999999999995</v>
      </c>
      <c r="E116" s="170"/>
      <c r="F116" s="170"/>
      <c r="G116" s="170"/>
      <c r="H116" s="170"/>
      <c r="I116" s="171"/>
    </row>
    <row r="117" spans="1:9">
      <c r="A117" s="22" t="s">
        <v>78</v>
      </c>
      <c r="B117" s="29">
        <v>0.12759999999999999</v>
      </c>
      <c r="C117" s="29">
        <v>9.5200000000000007E-2</v>
      </c>
      <c r="D117" s="29">
        <v>9.5600000000000004E-2</v>
      </c>
      <c r="E117" s="170"/>
      <c r="F117" s="170"/>
      <c r="G117" s="170"/>
      <c r="H117" s="170"/>
      <c r="I117" s="171"/>
    </row>
    <row r="118" spans="1:9">
      <c r="A118" s="22" t="s">
        <v>90</v>
      </c>
      <c r="B118" s="29">
        <v>4.9599999999999998E-2</v>
      </c>
      <c r="C118" s="29">
        <v>5.5500000000000001E-2</v>
      </c>
      <c r="D118" s="29">
        <v>5.0999999999999997E-2</v>
      </c>
      <c r="E118" s="170"/>
      <c r="F118" s="170"/>
      <c r="G118" s="170"/>
      <c r="H118" s="170"/>
      <c r="I118" s="171"/>
    </row>
    <row r="119" spans="1:9">
      <c r="A119" s="22" t="s">
        <v>80</v>
      </c>
      <c r="B119" s="29">
        <v>1.77E-2</v>
      </c>
      <c r="C119" s="29">
        <v>2.7699999999999999E-2</v>
      </c>
      <c r="D119" s="29">
        <v>2.4E-2</v>
      </c>
      <c r="E119" s="170"/>
      <c r="F119" s="170"/>
      <c r="G119" s="170"/>
      <c r="H119" s="170"/>
      <c r="I119" s="171"/>
    </row>
    <row r="120" spans="1:9" ht="15.75" thickBot="1">
      <c r="A120" s="39" t="s">
        <v>91</v>
      </c>
      <c r="B120" s="29">
        <v>0</v>
      </c>
      <c r="C120" s="29">
        <v>0</v>
      </c>
      <c r="D120" s="29">
        <v>0</v>
      </c>
      <c r="E120" s="170"/>
      <c r="F120" s="170"/>
      <c r="G120" s="170"/>
      <c r="H120" s="170"/>
      <c r="I120" s="171"/>
    </row>
    <row r="121" spans="1:9">
      <c r="A121" s="457"/>
      <c r="B121" s="458"/>
      <c r="C121" s="458"/>
      <c r="D121" s="458"/>
      <c r="E121" s="458"/>
      <c r="F121" s="458"/>
      <c r="G121" s="458"/>
      <c r="H121" s="458"/>
      <c r="I121" s="459"/>
    </row>
    <row r="122" spans="1:9">
      <c r="A122" s="457"/>
      <c r="B122" s="458"/>
      <c r="C122" s="458"/>
      <c r="D122" s="458"/>
      <c r="E122" s="458"/>
      <c r="F122" s="458"/>
      <c r="G122" s="458"/>
      <c r="H122" s="458"/>
      <c r="I122" s="459"/>
    </row>
    <row r="123" spans="1:9">
      <c r="A123" s="457"/>
      <c r="B123" s="458"/>
      <c r="C123" s="458"/>
      <c r="D123" s="458"/>
      <c r="E123" s="458"/>
      <c r="F123" s="458"/>
      <c r="G123" s="458"/>
      <c r="H123" s="458"/>
      <c r="I123" s="459"/>
    </row>
    <row r="124" spans="1:9">
      <c r="A124" s="457"/>
      <c r="B124" s="458"/>
      <c r="C124" s="458"/>
      <c r="D124" s="458"/>
      <c r="E124" s="458"/>
      <c r="F124" s="458"/>
      <c r="G124" s="458"/>
      <c r="H124" s="458"/>
      <c r="I124" s="459"/>
    </row>
    <row r="125" spans="1:9" ht="50.25" customHeight="1">
      <c r="A125" s="457"/>
      <c r="B125" s="458"/>
      <c r="C125" s="458"/>
      <c r="D125" s="458"/>
      <c r="E125" s="458"/>
      <c r="F125" s="458"/>
      <c r="G125" s="458"/>
      <c r="H125" s="458"/>
      <c r="I125" s="459"/>
    </row>
    <row r="126" spans="1:9" ht="45.75" customHeight="1">
      <c r="A126" s="457"/>
      <c r="B126" s="458"/>
      <c r="C126" s="458"/>
      <c r="D126" s="458"/>
      <c r="E126" s="458"/>
      <c r="F126" s="458"/>
      <c r="G126" s="458"/>
      <c r="H126" s="458"/>
      <c r="I126" s="459"/>
    </row>
    <row r="127" spans="1:9" ht="40.5" customHeight="1">
      <c r="A127" s="457"/>
      <c r="B127" s="458"/>
      <c r="C127" s="458"/>
      <c r="D127" s="458"/>
      <c r="E127" s="458"/>
      <c r="F127" s="458"/>
      <c r="G127" s="458"/>
      <c r="H127" s="458"/>
      <c r="I127" s="459"/>
    </row>
    <row r="128" spans="1:9" ht="49.5" customHeight="1">
      <c r="A128" s="457"/>
      <c r="B128" s="458"/>
      <c r="C128" s="458"/>
      <c r="D128" s="458"/>
      <c r="E128" s="458"/>
      <c r="F128" s="458"/>
      <c r="G128" s="458"/>
      <c r="H128" s="458"/>
      <c r="I128" s="459"/>
    </row>
    <row r="129" spans="1:9" ht="49.5" customHeight="1">
      <c r="A129" s="457"/>
      <c r="B129" s="458"/>
      <c r="C129" s="458"/>
      <c r="D129" s="458"/>
      <c r="E129" s="458"/>
      <c r="F129" s="458"/>
      <c r="G129" s="458"/>
      <c r="H129" s="458"/>
      <c r="I129" s="459"/>
    </row>
    <row r="130" spans="1:9" ht="61.5" customHeight="1">
      <c r="A130" s="457"/>
      <c r="B130" s="458"/>
      <c r="C130" s="458"/>
      <c r="D130" s="458"/>
      <c r="E130" s="458"/>
      <c r="F130" s="458"/>
      <c r="G130" s="458"/>
      <c r="H130" s="458"/>
      <c r="I130" s="459"/>
    </row>
    <row r="131" spans="1:9" ht="52.5" customHeight="1">
      <c r="A131" s="457"/>
      <c r="B131" s="458"/>
      <c r="C131" s="458"/>
      <c r="D131" s="458"/>
      <c r="E131" s="458"/>
      <c r="F131" s="458"/>
      <c r="G131" s="458"/>
      <c r="H131" s="458"/>
      <c r="I131" s="459"/>
    </row>
    <row r="132" spans="1:9" ht="49.5" customHeight="1" thickBot="1">
      <c r="A132" s="460"/>
      <c r="B132" s="461"/>
      <c r="C132" s="461"/>
      <c r="D132" s="461"/>
      <c r="E132" s="461"/>
      <c r="F132" s="461"/>
      <c r="G132" s="461"/>
      <c r="H132" s="461"/>
      <c r="I132" s="462"/>
    </row>
    <row r="133" spans="1:9">
      <c r="A133" s="470" t="s">
        <v>440</v>
      </c>
      <c r="B133" s="471"/>
      <c r="C133" s="471"/>
      <c r="D133" s="471"/>
      <c r="E133" s="471"/>
      <c r="F133" s="471"/>
      <c r="G133" s="471"/>
      <c r="H133" s="471"/>
      <c r="I133" s="472"/>
    </row>
    <row r="134" spans="1:9">
      <c r="A134" s="473"/>
      <c r="B134" s="474"/>
      <c r="C134" s="474"/>
      <c r="D134" s="474"/>
      <c r="E134" s="474"/>
      <c r="F134" s="474"/>
      <c r="G134" s="474"/>
      <c r="H134" s="474"/>
      <c r="I134" s="475"/>
    </row>
    <row r="135" spans="1:9">
      <c r="A135" s="473"/>
      <c r="B135" s="474"/>
      <c r="C135" s="474"/>
      <c r="D135" s="474"/>
      <c r="E135" s="474"/>
      <c r="F135" s="474"/>
      <c r="G135" s="474"/>
      <c r="H135" s="474"/>
      <c r="I135" s="475"/>
    </row>
    <row r="136" spans="1:9">
      <c r="A136" s="473"/>
      <c r="B136" s="474"/>
      <c r="C136" s="474"/>
      <c r="D136" s="474"/>
      <c r="E136" s="474"/>
      <c r="F136" s="474"/>
      <c r="G136" s="474"/>
      <c r="H136" s="474"/>
      <c r="I136" s="475"/>
    </row>
    <row r="137" spans="1:9" ht="15.75" thickBot="1">
      <c r="A137" s="476"/>
      <c r="B137" s="477"/>
      <c r="C137" s="477"/>
      <c r="D137" s="477"/>
      <c r="E137" s="477"/>
      <c r="F137" s="477"/>
      <c r="G137" s="477"/>
      <c r="H137" s="477"/>
      <c r="I137" s="478"/>
    </row>
    <row r="138" spans="1:9">
      <c r="A138" s="448" t="s">
        <v>441</v>
      </c>
      <c r="B138" s="449"/>
      <c r="C138" s="449"/>
      <c r="D138" s="449"/>
      <c r="E138" s="449"/>
      <c r="F138" s="449"/>
      <c r="G138" s="449"/>
      <c r="H138" s="449"/>
      <c r="I138" s="450"/>
    </row>
    <row r="139" spans="1:9">
      <c r="A139" s="451"/>
      <c r="B139" s="452"/>
      <c r="C139" s="452"/>
      <c r="D139" s="452"/>
      <c r="E139" s="452"/>
      <c r="F139" s="452"/>
      <c r="G139" s="452"/>
      <c r="H139" s="452"/>
      <c r="I139" s="453"/>
    </row>
    <row r="140" spans="1:9">
      <c r="A140" s="451"/>
      <c r="B140" s="452"/>
      <c r="C140" s="452"/>
      <c r="D140" s="452"/>
      <c r="E140" s="452"/>
      <c r="F140" s="452"/>
      <c r="G140" s="452"/>
      <c r="H140" s="452"/>
      <c r="I140" s="453"/>
    </row>
    <row r="141" spans="1:9">
      <c r="A141" s="451"/>
      <c r="B141" s="452"/>
      <c r="C141" s="452"/>
      <c r="D141" s="452"/>
      <c r="E141" s="452"/>
      <c r="F141" s="452"/>
      <c r="G141" s="452"/>
      <c r="H141" s="452"/>
      <c r="I141" s="453"/>
    </row>
    <row r="142" spans="1:9">
      <c r="A142" s="451"/>
      <c r="B142" s="452"/>
      <c r="C142" s="452"/>
      <c r="D142" s="452"/>
      <c r="E142" s="452"/>
      <c r="F142" s="452"/>
      <c r="G142" s="452"/>
      <c r="H142" s="452"/>
      <c r="I142" s="453"/>
    </row>
    <row r="143" spans="1:9">
      <c r="A143" s="451"/>
      <c r="B143" s="452"/>
      <c r="C143" s="452"/>
      <c r="D143" s="452"/>
      <c r="E143" s="452"/>
      <c r="F143" s="452"/>
      <c r="G143" s="452"/>
      <c r="H143" s="452"/>
      <c r="I143" s="453"/>
    </row>
    <row r="144" spans="1:9">
      <c r="A144" s="552" t="s">
        <v>500</v>
      </c>
      <c r="B144" s="553"/>
      <c r="C144" s="553"/>
      <c r="D144" s="553"/>
      <c r="E144" s="553"/>
      <c r="F144" s="553"/>
      <c r="G144" s="553"/>
      <c r="H144" s="553"/>
      <c r="I144" s="554"/>
    </row>
    <row r="145" spans="1:9">
      <c r="A145" s="555"/>
      <c r="B145" s="556"/>
      <c r="C145" s="556"/>
      <c r="D145" s="556"/>
      <c r="E145" s="556"/>
      <c r="F145" s="556"/>
      <c r="G145" s="556"/>
      <c r="H145" s="556"/>
      <c r="I145" s="557"/>
    </row>
    <row r="146" spans="1:9">
      <c r="A146" s="555"/>
      <c r="B146" s="556"/>
      <c r="C146" s="556"/>
      <c r="D146" s="556"/>
      <c r="E146" s="556"/>
      <c r="F146" s="556"/>
      <c r="G146" s="556"/>
      <c r="H146" s="556"/>
      <c r="I146" s="557"/>
    </row>
    <row r="147" spans="1:9">
      <c r="A147" s="558"/>
      <c r="B147" s="559"/>
      <c r="C147" s="559"/>
      <c r="D147" s="559"/>
      <c r="E147" s="559"/>
      <c r="F147" s="559"/>
      <c r="G147" s="559"/>
      <c r="H147" s="559"/>
      <c r="I147" s="560"/>
    </row>
    <row r="151" spans="1:9">
      <c r="I151" s="90"/>
    </row>
    <row r="152" spans="1:9">
      <c r="B152" s="187"/>
    </row>
  </sheetData>
  <sheetProtection sheet="1" formatCells="0" formatColumns="0" formatRows="0" insertColumns="0" insertRows="0" insertHyperlinks="0" deleteColumns="0" deleteRows="0" sort="0" autoFilter="0" pivotTables="0"/>
  <mergeCells count="26">
    <mergeCell ref="A144:I147"/>
    <mergeCell ref="A6:I6"/>
    <mergeCell ref="A64:I76"/>
    <mergeCell ref="A1:I1"/>
    <mergeCell ref="A2:I2"/>
    <mergeCell ref="A3:I3"/>
    <mergeCell ref="A4:I4"/>
    <mergeCell ref="A5:I5"/>
    <mergeCell ref="A7:I7"/>
    <mergeCell ref="A8:I8"/>
    <mergeCell ref="A9:I9"/>
    <mergeCell ref="A10:I10"/>
    <mergeCell ref="A11:I11"/>
    <mergeCell ref="A12:I12"/>
    <mergeCell ref="A13:I13"/>
    <mergeCell ref="A14:I14"/>
    <mergeCell ref="A15:I15"/>
    <mergeCell ref="A16:I16"/>
    <mergeCell ref="A17:I18"/>
    <mergeCell ref="A133:I137"/>
    <mergeCell ref="A138:I143"/>
    <mergeCell ref="A34:I52"/>
    <mergeCell ref="A53:I53"/>
    <mergeCell ref="A90:I107"/>
    <mergeCell ref="A108:I108"/>
    <mergeCell ref="A121:I132"/>
  </mergeCells>
  <hyperlinks>
    <hyperlink ref="A14" r:id="rId1"/>
    <hyperlink ref="A16" r:id="rId2"/>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dimension ref="A1:J88"/>
  <sheetViews>
    <sheetView workbookViewId="0">
      <selection activeCell="A15" sqref="A15:J15"/>
    </sheetView>
  </sheetViews>
  <sheetFormatPr baseColWidth="10" defaultRowHeight="15"/>
  <cols>
    <col min="1" max="1" width="27" customWidth="1"/>
  </cols>
  <sheetData>
    <row r="1" spans="1:10">
      <c r="A1" s="482" t="s">
        <v>92</v>
      </c>
      <c r="B1" s="483"/>
      <c r="C1" s="483"/>
      <c r="D1" s="483"/>
      <c r="E1" s="483"/>
      <c r="F1" s="483"/>
      <c r="G1" s="483"/>
      <c r="H1" s="483"/>
      <c r="I1" s="483"/>
      <c r="J1" s="484"/>
    </row>
    <row r="2" spans="1:10" ht="15.75" thickBot="1">
      <c r="A2" s="624"/>
      <c r="B2" s="625"/>
      <c r="C2" s="625"/>
      <c r="D2" s="625"/>
      <c r="E2" s="625"/>
      <c r="F2" s="625"/>
      <c r="G2" s="625"/>
      <c r="H2" s="625"/>
      <c r="I2" s="625"/>
      <c r="J2" s="626"/>
    </row>
    <row r="3" spans="1:10" ht="15.75" thickBot="1">
      <c r="A3" s="491" t="s">
        <v>37</v>
      </c>
      <c r="B3" s="492"/>
      <c r="C3" s="492"/>
      <c r="D3" s="492"/>
      <c r="E3" s="492"/>
      <c r="F3" s="492"/>
      <c r="G3" s="492"/>
      <c r="H3" s="492"/>
      <c r="I3" s="492"/>
      <c r="J3" s="493"/>
    </row>
    <row r="4" spans="1:10" ht="15.75" thickBot="1">
      <c r="A4" s="536"/>
      <c r="B4" s="537"/>
      <c r="C4" s="537"/>
      <c r="D4" s="537"/>
      <c r="E4" s="537"/>
      <c r="F4" s="537"/>
      <c r="G4" s="537"/>
      <c r="H4" s="537"/>
      <c r="I4" s="537"/>
      <c r="J4" s="538"/>
    </row>
    <row r="5" spans="1:10" ht="15.75" thickBot="1">
      <c r="A5" s="572" t="s">
        <v>529</v>
      </c>
      <c r="B5" s="573"/>
      <c r="C5" s="573"/>
      <c r="D5" s="573"/>
      <c r="E5" s="573"/>
      <c r="F5" s="573"/>
      <c r="G5" s="573"/>
      <c r="H5" s="573"/>
      <c r="I5" s="573"/>
      <c r="J5" s="574"/>
    </row>
    <row r="6" spans="1:10" ht="15.75" thickBot="1">
      <c r="A6" s="627"/>
      <c r="B6" s="628"/>
      <c r="C6" s="628"/>
      <c r="D6" s="628"/>
      <c r="E6" s="628"/>
      <c r="F6" s="628"/>
      <c r="G6" s="628"/>
      <c r="H6" s="628"/>
      <c r="I6" s="628"/>
      <c r="J6" s="629"/>
    </row>
    <row r="7" spans="1:10">
      <c r="A7" s="521" t="s">
        <v>38</v>
      </c>
      <c r="B7" s="522"/>
      <c r="C7" s="522"/>
      <c r="D7" s="522"/>
      <c r="E7" s="522"/>
      <c r="F7" s="522"/>
      <c r="G7" s="522"/>
      <c r="H7" s="522"/>
      <c r="I7" s="522"/>
      <c r="J7" s="523"/>
    </row>
    <row r="8" spans="1:10" ht="64.5" customHeight="1" thickBot="1">
      <c r="A8" s="603" t="s">
        <v>93</v>
      </c>
      <c r="B8" s="604"/>
      <c r="C8" s="604"/>
      <c r="D8" s="604"/>
      <c r="E8" s="604"/>
      <c r="F8" s="604"/>
      <c r="G8" s="604"/>
      <c r="H8" s="604"/>
      <c r="I8" s="604"/>
      <c r="J8" s="605"/>
    </row>
    <row r="9" spans="1:10" ht="15.75" thickBot="1">
      <c r="A9" s="606"/>
      <c r="B9" s="607"/>
      <c r="C9" s="607"/>
      <c r="D9" s="607"/>
      <c r="E9" s="607"/>
      <c r="F9" s="607"/>
      <c r="G9" s="607"/>
      <c r="H9" s="607"/>
      <c r="I9" s="607"/>
      <c r="J9" s="608"/>
    </row>
    <row r="10" spans="1:10" ht="15.75" thickBot="1">
      <c r="A10" s="545" t="s">
        <v>40</v>
      </c>
      <c r="B10" s="546"/>
      <c r="C10" s="546"/>
      <c r="D10" s="546"/>
      <c r="E10" s="546"/>
      <c r="F10" s="546"/>
      <c r="G10" s="546"/>
      <c r="H10" s="546"/>
      <c r="I10" s="546"/>
      <c r="J10" s="623"/>
    </row>
    <row r="11" spans="1:10" ht="15.75" thickBot="1">
      <c r="A11" s="457"/>
      <c r="B11" s="458"/>
      <c r="C11" s="458"/>
      <c r="D11" s="458"/>
      <c r="E11" s="458"/>
      <c r="F11" s="458"/>
      <c r="G11" s="458"/>
      <c r="H11" s="458"/>
      <c r="I11" s="458"/>
      <c r="J11" s="459"/>
    </row>
    <row r="12" spans="1:10">
      <c r="A12" s="521" t="s">
        <v>41</v>
      </c>
      <c r="B12" s="522"/>
      <c r="C12" s="522"/>
      <c r="D12" s="522"/>
      <c r="E12" s="522"/>
      <c r="F12" s="522"/>
      <c r="G12" s="522"/>
      <c r="H12" s="522"/>
      <c r="I12" s="522"/>
      <c r="J12" s="523"/>
    </row>
    <row r="13" spans="1:10">
      <c r="A13" s="512" t="s">
        <v>42</v>
      </c>
      <c r="B13" s="621"/>
      <c r="C13" s="621"/>
      <c r="D13" s="621"/>
      <c r="E13" s="621"/>
      <c r="F13" s="621"/>
      <c r="G13" s="621"/>
      <c r="H13" s="621"/>
      <c r="I13" s="621"/>
      <c r="J13" s="514"/>
    </row>
    <row r="14" spans="1:10">
      <c r="A14" s="515" t="s">
        <v>94</v>
      </c>
      <c r="B14" s="622"/>
      <c r="C14" s="622"/>
      <c r="D14" s="622"/>
      <c r="E14" s="622"/>
      <c r="F14" s="622"/>
      <c r="G14" s="622"/>
      <c r="H14" s="622"/>
      <c r="I14" s="622"/>
      <c r="J14" s="517"/>
    </row>
    <row r="15" spans="1:10" ht="15.75" customHeight="1" thickBot="1">
      <c r="A15" s="518" t="s">
        <v>95</v>
      </c>
      <c r="B15" s="519"/>
      <c r="C15" s="519"/>
      <c r="D15" s="519"/>
      <c r="E15" s="519"/>
      <c r="F15" s="519"/>
      <c r="G15" s="519"/>
      <c r="H15" s="519"/>
      <c r="I15" s="519"/>
      <c r="J15" s="520"/>
    </row>
    <row r="16" spans="1:10" ht="15.75" thickBot="1">
      <c r="A16" s="588"/>
      <c r="B16" s="589"/>
      <c r="C16" s="589"/>
      <c r="D16" s="589"/>
      <c r="E16" s="589"/>
      <c r="F16" s="589"/>
      <c r="G16" s="589"/>
      <c r="H16" s="589"/>
      <c r="I16" s="589"/>
      <c r="J16" s="590"/>
    </row>
    <row r="17" spans="1:10" ht="15.75" thickBot="1">
      <c r="A17" s="545" t="s">
        <v>82</v>
      </c>
      <c r="B17" s="546"/>
      <c r="C17" s="546"/>
      <c r="D17" s="546"/>
      <c r="E17" s="546"/>
      <c r="F17" s="546"/>
      <c r="G17" s="546"/>
      <c r="H17" s="546"/>
      <c r="I17" s="546"/>
      <c r="J17" s="623"/>
    </row>
    <row r="18" spans="1:10">
      <c r="A18" s="42"/>
      <c r="B18" s="207">
        <v>2004</v>
      </c>
      <c r="C18" s="207">
        <v>2005</v>
      </c>
      <c r="D18" s="207">
        <v>2006</v>
      </c>
      <c r="E18" s="207">
        <v>2007</v>
      </c>
      <c r="F18" s="208">
        <v>2008</v>
      </c>
      <c r="G18" s="43">
        <v>2009</v>
      </c>
      <c r="H18" s="44">
        <v>2010</v>
      </c>
      <c r="I18" s="45">
        <v>2011</v>
      </c>
      <c r="J18" s="45">
        <v>2012</v>
      </c>
    </row>
    <row r="19" spans="1:10">
      <c r="A19" s="211" t="s">
        <v>45</v>
      </c>
      <c r="B19" s="46">
        <v>4363</v>
      </c>
      <c r="C19" s="46">
        <v>4457</v>
      </c>
      <c r="D19" s="46">
        <v>4546</v>
      </c>
      <c r="E19" s="46">
        <v>4640</v>
      </c>
      <c r="F19" s="46">
        <v>4696</v>
      </c>
      <c r="G19" s="46">
        <v>4808</v>
      </c>
      <c r="H19" s="47">
        <v>4900</v>
      </c>
      <c r="I19" s="7">
        <v>4956</v>
      </c>
      <c r="J19" s="7">
        <v>4915</v>
      </c>
    </row>
    <row r="20" spans="1:10">
      <c r="A20" s="211" t="s">
        <v>96</v>
      </c>
      <c r="B20" s="48">
        <f t="shared" ref="B20:H20" si="0">SUM(B21:B27)</f>
        <v>359</v>
      </c>
      <c r="C20" s="48">
        <f t="shared" si="0"/>
        <v>428</v>
      </c>
      <c r="D20" s="48">
        <f t="shared" si="0"/>
        <v>479</v>
      </c>
      <c r="E20" s="48">
        <f t="shared" si="0"/>
        <v>486</v>
      </c>
      <c r="F20" s="48">
        <f t="shared" si="0"/>
        <v>525</v>
      </c>
      <c r="G20" s="48">
        <f t="shared" si="0"/>
        <v>565</v>
      </c>
      <c r="H20" s="49">
        <f t="shared" si="0"/>
        <v>599</v>
      </c>
      <c r="I20" s="9">
        <f>SUM(I21:I27)</f>
        <v>600</v>
      </c>
      <c r="J20" s="9">
        <f>SUM(J21:J27)</f>
        <v>557</v>
      </c>
    </row>
    <row r="21" spans="1:10">
      <c r="A21" s="210" t="s">
        <v>399</v>
      </c>
      <c r="B21" s="48">
        <v>240</v>
      </c>
      <c r="C21" s="48">
        <v>290</v>
      </c>
      <c r="D21" s="48">
        <v>299</v>
      </c>
      <c r="E21" s="48">
        <v>377</v>
      </c>
      <c r="F21" s="48">
        <v>402</v>
      </c>
      <c r="G21" s="48">
        <v>428</v>
      </c>
      <c r="H21" s="49">
        <v>451</v>
      </c>
      <c r="I21" s="9">
        <v>460</v>
      </c>
      <c r="J21" s="9">
        <v>413</v>
      </c>
    </row>
    <row r="22" spans="1:10">
      <c r="A22" s="210" t="s">
        <v>97</v>
      </c>
      <c r="B22" s="50">
        <v>40</v>
      </c>
      <c r="C22" s="50">
        <v>44</v>
      </c>
      <c r="D22" s="50">
        <v>68</v>
      </c>
      <c r="E22" s="50">
        <v>10</v>
      </c>
      <c r="F22" s="50">
        <v>10</v>
      </c>
      <c r="G22" s="51">
        <v>10</v>
      </c>
      <c r="H22" s="52">
        <v>13</v>
      </c>
      <c r="I22" s="9">
        <v>15</v>
      </c>
      <c r="J22" s="9">
        <v>12</v>
      </c>
    </row>
    <row r="23" spans="1:10">
      <c r="A23" s="210" t="s">
        <v>98</v>
      </c>
      <c r="B23" s="48">
        <v>4</v>
      </c>
      <c r="C23" s="48">
        <v>8</v>
      </c>
      <c r="D23" s="48">
        <v>8</v>
      </c>
      <c r="E23" s="48">
        <v>9</v>
      </c>
      <c r="F23" s="48">
        <v>9</v>
      </c>
      <c r="G23" s="48">
        <v>10</v>
      </c>
      <c r="H23" s="49">
        <v>10</v>
      </c>
      <c r="I23" s="9">
        <v>12</v>
      </c>
      <c r="J23" s="9">
        <v>14</v>
      </c>
    </row>
    <row r="24" spans="1:10">
      <c r="A24" s="210" t="s">
        <v>99</v>
      </c>
      <c r="B24" s="48">
        <v>6</v>
      </c>
      <c r="C24" s="48">
        <v>6</v>
      </c>
      <c r="D24" s="48">
        <v>6</v>
      </c>
      <c r="E24" s="48">
        <v>5</v>
      </c>
      <c r="F24" s="48">
        <v>8</v>
      </c>
      <c r="G24" s="48">
        <v>9</v>
      </c>
      <c r="H24" s="49">
        <v>9</v>
      </c>
      <c r="I24" s="9">
        <v>10</v>
      </c>
      <c r="J24" s="9">
        <v>10</v>
      </c>
    </row>
    <row r="25" spans="1:10">
      <c r="A25" s="210" t="s">
        <v>100</v>
      </c>
      <c r="B25" s="50">
        <v>63</v>
      </c>
      <c r="C25" s="50">
        <v>72</v>
      </c>
      <c r="D25" s="50">
        <v>91</v>
      </c>
      <c r="E25" s="50">
        <v>77</v>
      </c>
      <c r="F25" s="50">
        <v>84</v>
      </c>
      <c r="G25" s="51">
        <v>97</v>
      </c>
      <c r="H25" s="52">
        <v>104</v>
      </c>
      <c r="I25" s="9">
        <v>88</v>
      </c>
      <c r="J25" s="9">
        <v>91</v>
      </c>
    </row>
    <row r="26" spans="1:10">
      <c r="A26" s="210" t="s">
        <v>101</v>
      </c>
      <c r="B26" s="48">
        <v>4</v>
      </c>
      <c r="C26" s="48">
        <v>6</v>
      </c>
      <c r="D26" s="48">
        <v>4</v>
      </c>
      <c r="E26" s="48">
        <v>6</v>
      </c>
      <c r="F26" s="48">
        <v>10</v>
      </c>
      <c r="G26" s="48">
        <v>10</v>
      </c>
      <c r="H26" s="49">
        <v>9</v>
      </c>
      <c r="I26" s="9">
        <v>13</v>
      </c>
      <c r="J26" s="9">
        <v>15</v>
      </c>
    </row>
    <row r="27" spans="1:10">
      <c r="A27" s="210" t="s">
        <v>102</v>
      </c>
      <c r="B27" s="48">
        <v>2</v>
      </c>
      <c r="C27" s="48">
        <v>2</v>
      </c>
      <c r="D27" s="48">
        <v>3</v>
      </c>
      <c r="E27" s="48">
        <v>2</v>
      </c>
      <c r="F27" s="48">
        <v>2</v>
      </c>
      <c r="G27" s="48">
        <v>1</v>
      </c>
      <c r="H27" s="49">
        <v>3</v>
      </c>
      <c r="I27" s="9">
        <v>2</v>
      </c>
      <c r="J27" s="9">
        <v>2</v>
      </c>
    </row>
    <row r="28" spans="1:10" ht="15.75" thickBot="1">
      <c r="A28" s="39" t="s">
        <v>103</v>
      </c>
      <c r="B28" s="327">
        <f t="shared" ref="B28:H28" si="1">B20/B19*100</f>
        <v>8.2282832913133159</v>
      </c>
      <c r="C28" s="327">
        <f t="shared" si="1"/>
        <v>9.602871886919452</v>
      </c>
      <c r="D28" s="327">
        <f t="shared" si="1"/>
        <v>10.536735591728991</v>
      </c>
      <c r="E28" s="328">
        <f t="shared" si="1"/>
        <v>10.474137931034482</v>
      </c>
      <c r="F28" s="328">
        <f t="shared" si="1"/>
        <v>11.179727427597957</v>
      </c>
      <c r="G28" s="328">
        <f t="shared" si="1"/>
        <v>11.751247920133112</v>
      </c>
      <c r="H28" s="329">
        <f t="shared" si="1"/>
        <v>12.224489795918366</v>
      </c>
      <c r="I28" s="157">
        <f>I20/I19*100</f>
        <v>12.106537530266344</v>
      </c>
      <c r="J28" s="157">
        <f>J20/J19*100</f>
        <v>11.332655137334688</v>
      </c>
    </row>
    <row r="29" spans="1:10">
      <c r="A29" s="42"/>
      <c r="B29" s="209">
        <v>2013</v>
      </c>
      <c r="C29" s="209">
        <v>2014</v>
      </c>
      <c r="D29" s="209">
        <v>2015</v>
      </c>
      <c r="E29" s="197"/>
      <c r="F29" s="197"/>
      <c r="G29" s="197"/>
      <c r="H29" s="197"/>
      <c r="I29" s="197"/>
      <c r="J29" s="198"/>
    </row>
    <row r="30" spans="1:10">
      <c r="A30" s="211" t="s">
        <v>45</v>
      </c>
      <c r="B30" s="59">
        <v>4991</v>
      </c>
      <c r="C30" s="59">
        <v>4940</v>
      </c>
      <c r="D30" s="242"/>
      <c r="E30" s="170"/>
      <c r="F30" s="170"/>
      <c r="G30" s="170"/>
      <c r="H30" s="170"/>
      <c r="I30" s="170"/>
      <c r="J30" s="171"/>
    </row>
    <row r="31" spans="1:10">
      <c r="A31" s="211" t="s">
        <v>96</v>
      </c>
      <c r="B31" s="107">
        <f>SUM(B32:B38)</f>
        <v>557</v>
      </c>
      <c r="C31" s="107">
        <f>SUM(C32:C38)</f>
        <v>467</v>
      </c>
      <c r="D31" s="243"/>
      <c r="E31" s="170"/>
      <c r="F31" s="170"/>
      <c r="G31" s="170"/>
      <c r="H31" s="170"/>
      <c r="I31" s="170"/>
      <c r="J31" s="171"/>
    </row>
    <row r="32" spans="1:10">
      <c r="A32" s="210" t="s">
        <v>399</v>
      </c>
      <c r="B32" s="107">
        <v>419</v>
      </c>
      <c r="C32" s="107">
        <v>365</v>
      </c>
      <c r="D32" s="243"/>
      <c r="E32" s="170"/>
      <c r="F32" s="170"/>
      <c r="G32" s="170"/>
      <c r="H32" s="170"/>
      <c r="I32" s="170"/>
      <c r="J32" s="171"/>
    </row>
    <row r="33" spans="1:10">
      <c r="A33" s="210" t="s">
        <v>97</v>
      </c>
      <c r="B33" s="107">
        <v>12</v>
      </c>
      <c r="C33" s="107">
        <v>13</v>
      </c>
      <c r="D33" s="243"/>
      <c r="E33" s="170"/>
      <c r="F33" s="170"/>
      <c r="G33" s="170"/>
      <c r="H33" s="170"/>
      <c r="I33" s="170"/>
      <c r="J33" s="171"/>
    </row>
    <row r="34" spans="1:10">
      <c r="A34" s="210" t="s">
        <v>98</v>
      </c>
      <c r="B34" s="107">
        <v>11</v>
      </c>
      <c r="C34" s="107">
        <v>4</v>
      </c>
      <c r="D34" s="243"/>
      <c r="E34" s="170"/>
      <c r="F34" s="170"/>
      <c r="G34" s="170"/>
      <c r="H34" s="170"/>
      <c r="I34" s="170"/>
      <c r="J34" s="171"/>
    </row>
    <row r="35" spans="1:10">
      <c r="A35" s="210" t="s">
        <v>99</v>
      </c>
      <c r="B35" s="107">
        <v>13</v>
      </c>
      <c r="C35" s="107">
        <v>16</v>
      </c>
      <c r="D35" s="243"/>
      <c r="E35" s="170"/>
      <c r="F35" s="170"/>
      <c r="G35" s="170"/>
      <c r="H35" s="170"/>
      <c r="I35" s="170"/>
      <c r="J35" s="171"/>
    </row>
    <row r="36" spans="1:10">
      <c r="A36" s="210" t="s">
        <v>100</v>
      </c>
      <c r="B36" s="107">
        <v>86</v>
      </c>
      <c r="C36" s="107">
        <v>57</v>
      </c>
      <c r="D36" s="243"/>
      <c r="E36" s="170"/>
      <c r="F36" s="170"/>
      <c r="G36" s="170"/>
      <c r="H36" s="170"/>
      <c r="I36" s="170"/>
      <c r="J36" s="171"/>
    </row>
    <row r="37" spans="1:10">
      <c r="A37" s="210" t="s">
        <v>101</v>
      </c>
      <c r="B37" s="107">
        <v>13</v>
      </c>
      <c r="C37" s="107">
        <v>9</v>
      </c>
      <c r="D37" s="243"/>
      <c r="E37" s="170"/>
      <c r="F37" s="170"/>
      <c r="G37" s="170"/>
      <c r="H37" s="170"/>
      <c r="I37" s="170"/>
      <c r="J37" s="171"/>
    </row>
    <row r="38" spans="1:10">
      <c r="A38" s="210" t="s">
        <v>102</v>
      </c>
      <c r="B38" s="107">
        <v>3</v>
      </c>
      <c r="C38" s="107">
        <v>3</v>
      </c>
      <c r="D38" s="243"/>
      <c r="E38" s="170"/>
      <c r="F38" s="170"/>
      <c r="G38" s="170"/>
      <c r="H38" s="170"/>
      <c r="I38" s="170"/>
      <c r="J38" s="171"/>
    </row>
    <row r="39" spans="1:10" ht="15.75" thickBot="1">
      <c r="A39" s="39" t="s">
        <v>103</v>
      </c>
      <c r="B39" s="232">
        <f>B31/B30*100</f>
        <v>11.160088158685634</v>
      </c>
      <c r="C39" s="232">
        <f>C31/C30*100</f>
        <v>9.4534412955465594</v>
      </c>
      <c r="D39" s="243"/>
      <c r="E39" s="170"/>
      <c r="F39" s="170"/>
      <c r="G39" s="170"/>
      <c r="H39" s="170"/>
      <c r="I39" s="170"/>
      <c r="J39" s="171"/>
    </row>
    <row r="40" spans="1:10">
      <c r="A40" s="457"/>
      <c r="B40" s="458"/>
      <c r="C40" s="458"/>
      <c r="D40" s="458"/>
      <c r="E40" s="458"/>
      <c r="F40" s="458"/>
      <c r="G40" s="458"/>
      <c r="H40" s="458"/>
      <c r="I40" s="458"/>
      <c r="J40" s="459"/>
    </row>
    <row r="41" spans="1:10">
      <c r="A41" s="457"/>
      <c r="B41" s="458"/>
      <c r="C41" s="458"/>
      <c r="D41" s="458"/>
      <c r="E41" s="458"/>
      <c r="F41" s="458"/>
      <c r="G41" s="458"/>
      <c r="H41" s="458"/>
      <c r="I41" s="458"/>
      <c r="J41" s="459"/>
    </row>
    <row r="42" spans="1:10">
      <c r="A42" s="457"/>
      <c r="B42" s="458"/>
      <c r="C42" s="458"/>
      <c r="D42" s="458"/>
      <c r="E42" s="458"/>
      <c r="F42" s="458"/>
      <c r="G42" s="458"/>
      <c r="H42" s="458"/>
      <c r="I42" s="458"/>
      <c r="J42" s="459"/>
    </row>
    <row r="43" spans="1:10" ht="36" customHeight="1">
      <c r="A43" s="457"/>
      <c r="B43" s="458"/>
      <c r="C43" s="458"/>
      <c r="D43" s="458"/>
      <c r="E43" s="458"/>
      <c r="F43" s="458"/>
      <c r="G43" s="458"/>
      <c r="H43" s="458"/>
      <c r="I43" s="458"/>
      <c r="J43" s="459"/>
    </row>
    <row r="44" spans="1:10" ht="51.75" customHeight="1">
      <c r="A44" s="457"/>
      <c r="B44" s="458"/>
      <c r="C44" s="458"/>
      <c r="D44" s="458"/>
      <c r="E44" s="458"/>
      <c r="F44" s="458"/>
      <c r="G44" s="458"/>
      <c r="H44" s="458"/>
      <c r="I44" s="458"/>
      <c r="J44" s="459"/>
    </row>
    <row r="45" spans="1:10" ht="44.25" customHeight="1">
      <c r="A45" s="457"/>
      <c r="B45" s="458"/>
      <c r="C45" s="458"/>
      <c r="D45" s="458"/>
      <c r="E45" s="458"/>
      <c r="F45" s="458"/>
      <c r="G45" s="458"/>
      <c r="H45" s="458"/>
      <c r="I45" s="458"/>
      <c r="J45" s="459"/>
    </row>
    <row r="46" spans="1:10" ht="57.75" customHeight="1">
      <c r="A46" s="457"/>
      <c r="B46" s="458"/>
      <c r="C46" s="458"/>
      <c r="D46" s="458"/>
      <c r="E46" s="458"/>
      <c r="F46" s="458"/>
      <c r="G46" s="458"/>
      <c r="H46" s="458"/>
      <c r="I46" s="458"/>
      <c r="J46" s="459"/>
    </row>
    <row r="47" spans="1:10" ht="56.25" customHeight="1">
      <c r="A47" s="457"/>
      <c r="B47" s="458"/>
      <c r="C47" s="458"/>
      <c r="D47" s="458"/>
      <c r="E47" s="458"/>
      <c r="F47" s="458"/>
      <c r="G47" s="458"/>
      <c r="H47" s="458"/>
      <c r="I47" s="458"/>
      <c r="J47" s="459"/>
    </row>
    <row r="48" spans="1:10" ht="48.75" customHeight="1">
      <c r="A48" s="457"/>
      <c r="B48" s="458"/>
      <c r="C48" s="458"/>
      <c r="D48" s="458"/>
      <c r="E48" s="458"/>
      <c r="F48" s="458"/>
      <c r="G48" s="458"/>
      <c r="H48" s="458"/>
      <c r="I48" s="458"/>
      <c r="J48" s="459"/>
    </row>
    <row r="49" spans="1:10" ht="49.5" customHeight="1" thickBot="1">
      <c r="A49" s="460"/>
      <c r="B49" s="461"/>
      <c r="C49" s="461"/>
      <c r="D49" s="461"/>
      <c r="E49" s="461"/>
      <c r="F49" s="461"/>
      <c r="G49" s="461"/>
      <c r="H49" s="461"/>
      <c r="I49" s="461"/>
      <c r="J49" s="462"/>
    </row>
    <row r="50" spans="1:10" ht="15.75" thickBot="1">
      <c r="A50" s="606"/>
      <c r="B50" s="607"/>
      <c r="C50" s="607"/>
      <c r="D50" s="607"/>
      <c r="E50" s="607"/>
      <c r="F50" s="607"/>
      <c r="G50" s="607"/>
      <c r="H50" s="607"/>
      <c r="I50" s="589"/>
      <c r="J50" s="590"/>
    </row>
    <row r="51" spans="1:10">
      <c r="A51" s="42"/>
      <c r="B51" s="207">
        <v>2004</v>
      </c>
      <c r="C51" s="207">
        <v>2005</v>
      </c>
      <c r="D51" s="207">
        <v>2006</v>
      </c>
      <c r="E51" s="207">
        <v>2007</v>
      </c>
      <c r="F51" s="208">
        <v>2008</v>
      </c>
      <c r="G51" s="43">
        <v>2009</v>
      </c>
      <c r="H51" s="44">
        <v>2010</v>
      </c>
      <c r="I51" s="45">
        <v>2011</v>
      </c>
      <c r="J51" s="45">
        <v>2012</v>
      </c>
    </row>
    <row r="52" spans="1:10">
      <c r="A52" s="210" t="s">
        <v>400</v>
      </c>
      <c r="B52" s="213">
        <f t="shared" ref="B52:B58" si="2">B21/$B$20</f>
        <v>0.66852367688022285</v>
      </c>
      <c r="C52" s="213">
        <f t="shared" ref="C52:C58" si="3">C21/$C$20</f>
        <v>0.67757009345794394</v>
      </c>
      <c r="D52" s="213">
        <f t="shared" ref="D52:D58" si="4">D21/$D$20</f>
        <v>0.62421711899791232</v>
      </c>
      <c r="E52" s="213">
        <f t="shared" ref="E52:E58" si="5">E21/$E$20</f>
        <v>0.77572016460905346</v>
      </c>
      <c r="F52" s="213">
        <f t="shared" ref="F52:F58" si="6">F21/$F$20</f>
        <v>0.76571428571428568</v>
      </c>
      <c r="G52" s="213">
        <f t="shared" ref="G52:G58" si="7">G21/$G$20</f>
        <v>0.75752212389380535</v>
      </c>
      <c r="H52" s="212">
        <f t="shared" ref="H52:H58" si="8">H21/$H$20</f>
        <v>0.75292153589315525</v>
      </c>
      <c r="I52" s="38">
        <f t="shared" ref="I52:I58" si="9">I21/$I$20</f>
        <v>0.76666666666666672</v>
      </c>
      <c r="J52" s="38">
        <f>J21/$J$20</f>
        <v>0.74147217235188512</v>
      </c>
    </row>
    <row r="53" spans="1:10">
      <c r="A53" s="210" t="s">
        <v>104</v>
      </c>
      <c r="B53" s="213">
        <f t="shared" si="2"/>
        <v>0.11142061281337047</v>
      </c>
      <c r="C53" s="213">
        <f t="shared" si="3"/>
        <v>0.10280373831775701</v>
      </c>
      <c r="D53" s="213">
        <f t="shared" si="4"/>
        <v>0.14196242171189979</v>
      </c>
      <c r="E53" s="213">
        <f t="shared" si="5"/>
        <v>2.0576131687242798E-2</v>
      </c>
      <c r="F53" s="213">
        <f t="shared" si="6"/>
        <v>1.9047619047619049E-2</v>
      </c>
      <c r="G53" s="213">
        <f t="shared" si="7"/>
        <v>1.7699115044247787E-2</v>
      </c>
      <c r="H53" s="212">
        <f t="shared" si="8"/>
        <v>2.1702838063439065E-2</v>
      </c>
      <c r="I53" s="38">
        <f t="shared" si="9"/>
        <v>2.5000000000000001E-2</v>
      </c>
      <c r="J53" s="38">
        <f t="shared" ref="J53:J58" si="10">J22/$J$20</f>
        <v>2.1543985637342909E-2</v>
      </c>
    </row>
    <row r="54" spans="1:10">
      <c r="A54" s="210" t="s">
        <v>105</v>
      </c>
      <c r="B54" s="213">
        <f t="shared" si="2"/>
        <v>1.1142061281337047E-2</v>
      </c>
      <c r="C54" s="213">
        <f t="shared" si="3"/>
        <v>1.8691588785046728E-2</v>
      </c>
      <c r="D54" s="213">
        <f t="shared" si="4"/>
        <v>1.6701461377870562E-2</v>
      </c>
      <c r="E54" s="213">
        <f t="shared" si="5"/>
        <v>1.8518518518518517E-2</v>
      </c>
      <c r="F54" s="213">
        <f t="shared" si="6"/>
        <v>1.7142857142857144E-2</v>
      </c>
      <c r="G54" s="213">
        <f t="shared" si="7"/>
        <v>1.7699115044247787E-2</v>
      </c>
      <c r="H54" s="212">
        <f t="shared" si="8"/>
        <v>1.6694490818030049E-2</v>
      </c>
      <c r="I54" s="38">
        <f t="shared" si="9"/>
        <v>0.02</v>
      </c>
      <c r="J54" s="38">
        <f t="shared" si="10"/>
        <v>2.5134649910233394E-2</v>
      </c>
    </row>
    <row r="55" spans="1:10">
      <c r="A55" s="210" t="s">
        <v>106</v>
      </c>
      <c r="B55" s="213">
        <f t="shared" si="2"/>
        <v>1.6713091922005572E-2</v>
      </c>
      <c r="C55" s="213">
        <f t="shared" si="3"/>
        <v>1.4018691588785047E-2</v>
      </c>
      <c r="D55" s="213">
        <f t="shared" si="4"/>
        <v>1.2526096033402923E-2</v>
      </c>
      <c r="E55" s="213">
        <f t="shared" si="5"/>
        <v>1.0288065843621399E-2</v>
      </c>
      <c r="F55" s="213">
        <f t="shared" si="6"/>
        <v>1.5238095238095238E-2</v>
      </c>
      <c r="G55" s="213">
        <f t="shared" si="7"/>
        <v>1.5929203539823009E-2</v>
      </c>
      <c r="H55" s="212">
        <f t="shared" si="8"/>
        <v>1.5025041736227046E-2</v>
      </c>
      <c r="I55" s="38">
        <f t="shared" si="9"/>
        <v>1.6666666666666666E-2</v>
      </c>
      <c r="J55" s="38">
        <f t="shared" si="10"/>
        <v>1.7953321364452424E-2</v>
      </c>
    </row>
    <row r="56" spans="1:10">
      <c r="A56" s="210" t="s">
        <v>107</v>
      </c>
      <c r="B56" s="213">
        <f t="shared" si="2"/>
        <v>0.17548746518105848</v>
      </c>
      <c r="C56" s="213">
        <f t="shared" si="3"/>
        <v>0.16822429906542055</v>
      </c>
      <c r="D56" s="213">
        <f t="shared" si="4"/>
        <v>0.18997912317327767</v>
      </c>
      <c r="E56" s="213">
        <f t="shared" si="5"/>
        <v>0.15843621399176955</v>
      </c>
      <c r="F56" s="213">
        <f t="shared" si="6"/>
        <v>0.16</v>
      </c>
      <c r="G56" s="213">
        <f t="shared" si="7"/>
        <v>0.17168141592920355</v>
      </c>
      <c r="H56" s="212">
        <f t="shared" si="8"/>
        <v>0.17362270450751252</v>
      </c>
      <c r="I56" s="38">
        <f t="shared" si="9"/>
        <v>0.14666666666666667</v>
      </c>
      <c r="J56" s="38">
        <f t="shared" si="10"/>
        <v>0.16337522441651706</v>
      </c>
    </row>
    <row r="57" spans="1:10">
      <c r="A57" s="210" t="s">
        <v>108</v>
      </c>
      <c r="B57" s="213">
        <f t="shared" si="2"/>
        <v>1.1142061281337047E-2</v>
      </c>
      <c r="C57" s="213">
        <f t="shared" si="3"/>
        <v>1.4018691588785047E-2</v>
      </c>
      <c r="D57" s="213">
        <f t="shared" si="4"/>
        <v>8.350730688935281E-3</v>
      </c>
      <c r="E57" s="213">
        <f t="shared" si="5"/>
        <v>1.2345679012345678E-2</v>
      </c>
      <c r="F57" s="213">
        <f t="shared" si="6"/>
        <v>1.9047619047619049E-2</v>
      </c>
      <c r="G57" s="213">
        <f t="shared" si="7"/>
        <v>1.7699115044247787E-2</v>
      </c>
      <c r="H57" s="212">
        <f t="shared" si="8"/>
        <v>1.5025041736227046E-2</v>
      </c>
      <c r="I57" s="38">
        <f t="shared" si="9"/>
        <v>2.1666666666666667E-2</v>
      </c>
      <c r="J57" s="38">
        <f t="shared" si="10"/>
        <v>2.6929982046678635E-2</v>
      </c>
    </row>
    <row r="58" spans="1:10">
      <c r="A58" s="210" t="s">
        <v>109</v>
      </c>
      <c r="B58" s="213">
        <f t="shared" si="2"/>
        <v>5.5710306406685237E-3</v>
      </c>
      <c r="C58" s="213">
        <f t="shared" si="3"/>
        <v>4.6728971962616819E-3</v>
      </c>
      <c r="D58" s="213">
        <f t="shared" si="4"/>
        <v>6.2630480167014616E-3</v>
      </c>
      <c r="E58" s="213">
        <f t="shared" si="5"/>
        <v>4.11522633744856E-3</v>
      </c>
      <c r="F58" s="213">
        <f t="shared" si="6"/>
        <v>3.8095238095238095E-3</v>
      </c>
      <c r="G58" s="213">
        <f t="shared" si="7"/>
        <v>1.7699115044247787E-3</v>
      </c>
      <c r="H58" s="212">
        <f t="shared" si="8"/>
        <v>5.008347245409015E-3</v>
      </c>
      <c r="I58" s="38">
        <f t="shared" si="9"/>
        <v>3.3333333333333335E-3</v>
      </c>
      <c r="J58" s="38">
        <f t="shared" si="10"/>
        <v>3.5906642728904849E-3</v>
      </c>
    </row>
    <row r="59" spans="1:10" ht="15.75" thickBot="1">
      <c r="A59" s="53" t="s">
        <v>72</v>
      </c>
      <c r="B59" s="38">
        <f t="shared" ref="B59:G59" si="11">SUM(B52:B58)</f>
        <v>1</v>
      </c>
      <c r="C59" s="38">
        <f>SUM(C52:C58)</f>
        <v>0.99999999999999989</v>
      </c>
      <c r="D59" s="38">
        <f t="shared" si="11"/>
        <v>1</v>
      </c>
      <c r="E59" s="38">
        <f t="shared" si="11"/>
        <v>0.99999999999999989</v>
      </c>
      <c r="F59" s="38">
        <f>SUM(F52:F58)</f>
        <v>1</v>
      </c>
      <c r="G59" s="38">
        <f t="shared" si="11"/>
        <v>1</v>
      </c>
      <c r="H59" s="214">
        <f>SUM(H52:H58)</f>
        <v>1.0000000000000002</v>
      </c>
      <c r="I59" s="38">
        <f>SUM(I52:I58)</f>
        <v>1.0000000000000002</v>
      </c>
      <c r="J59" s="38">
        <f>SUM(J52:J58)</f>
        <v>1</v>
      </c>
    </row>
    <row r="60" spans="1:10">
      <c r="A60" s="42"/>
      <c r="B60" s="209">
        <v>2013</v>
      </c>
      <c r="C60" s="209">
        <v>2014</v>
      </c>
      <c r="D60" s="209">
        <v>2015</v>
      </c>
      <c r="E60" s="168"/>
      <c r="F60" s="168"/>
      <c r="G60" s="168"/>
      <c r="H60" s="168"/>
      <c r="I60" s="168"/>
      <c r="J60" s="169"/>
    </row>
    <row r="61" spans="1:10">
      <c r="A61" s="210" t="s">
        <v>400</v>
      </c>
      <c r="B61" s="215">
        <f>B32/$B$31</f>
        <v>0.75224416517055659</v>
      </c>
      <c r="C61" s="215">
        <f>C32/$C$31</f>
        <v>0.78158458244111351</v>
      </c>
      <c r="D61" s="243"/>
      <c r="E61" s="170"/>
      <c r="F61" s="170"/>
      <c r="G61" s="170"/>
      <c r="H61" s="170"/>
      <c r="I61" s="170"/>
      <c r="J61" s="171"/>
    </row>
    <row r="62" spans="1:10">
      <c r="A62" s="210" t="s">
        <v>104</v>
      </c>
      <c r="B62" s="215">
        <f t="shared" ref="B62:B67" si="12">B33/$B$31</f>
        <v>2.1543985637342909E-2</v>
      </c>
      <c r="C62" s="215">
        <f t="shared" ref="C62:C67" si="13">C33/$C$31</f>
        <v>2.7837259100642397E-2</v>
      </c>
      <c r="D62" s="243"/>
      <c r="E62" s="170"/>
      <c r="F62" s="170"/>
      <c r="G62" s="170"/>
      <c r="H62" s="170"/>
      <c r="I62" s="170"/>
      <c r="J62" s="171"/>
    </row>
    <row r="63" spans="1:10">
      <c r="A63" s="210" t="s">
        <v>105</v>
      </c>
      <c r="B63" s="215">
        <f t="shared" si="12"/>
        <v>1.9748653500897665E-2</v>
      </c>
      <c r="C63" s="215">
        <f t="shared" si="13"/>
        <v>8.5653104925053538E-3</v>
      </c>
      <c r="D63" s="243"/>
      <c r="E63" s="170"/>
      <c r="F63" s="170"/>
      <c r="G63" s="170"/>
      <c r="H63" s="170"/>
      <c r="I63" s="170"/>
      <c r="J63" s="171"/>
    </row>
    <row r="64" spans="1:10">
      <c r="A64" s="210" t="s">
        <v>106</v>
      </c>
      <c r="B64" s="215">
        <f t="shared" si="12"/>
        <v>2.333931777378815E-2</v>
      </c>
      <c r="C64" s="215">
        <f t="shared" si="13"/>
        <v>3.4261241970021415E-2</v>
      </c>
      <c r="D64" s="243"/>
      <c r="E64" s="170"/>
      <c r="F64" s="170"/>
      <c r="G64" s="170"/>
      <c r="H64" s="170"/>
      <c r="I64" s="170"/>
      <c r="J64" s="171"/>
    </row>
    <row r="65" spans="1:10">
      <c r="A65" s="210" t="s">
        <v>107</v>
      </c>
      <c r="B65" s="215">
        <f t="shared" si="12"/>
        <v>0.15439856373429084</v>
      </c>
      <c r="C65" s="215">
        <f t="shared" si="13"/>
        <v>0.12205567451820129</v>
      </c>
      <c r="D65" s="243"/>
      <c r="E65" s="170"/>
      <c r="F65" s="170"/>
      <c r="G65" s="170"/>
      <c r="H65" s="170"/>
      <c r="I65" s="170"/>
      <c r="J65" s="171"/>
    </row>
    <row r="66" spans="1:10">
      <c r="A66" s="210" t="s">
        <v>108</v>
      </c>
      <c r="B66" s="215">
        <f t="shared" si="12"/>
        <v>2.333931777378815E-2</v>
      </c>
      <c r="C66" s="215">
        <f t="shared" si="13"/>
        <v>1.9271948608137045E-2</v>
      </c>
      <c r="D66" s="243"/>
      <c r="E66" s="170"/>
      <c r="F66" s="170"/>
      <c r="G66" s="170"/>
      <c r="H66" s="170"/>
      <c r="I66" s="170"/>
      <c r="J66" s="171"/>
    </row>
    <row r="67" spans="1:10">
      <c r="A67" s="210" t="s">
        <v>109</v>
      </c>
      <c r="B67" s="215">
        <f t="shared" si="12"/>
        <v>5.3859964093357273E-3</v>
      </c>
      <c r="C67" s="215">
        <f t="shared" si="13"/>
        <v>6.4239828693790149E-3</v>
      </c>
      <c r="D67" s="243"/>
      <c r="E67" s="170"/>
      <c r="F67" s="170"/>
      <c r="G67" s="170"/>
      <c r="H67" s="170"/>
      <c r="I67" s="170"/>
      <c r="J67" s="171"/>
    </row>
    <row r="68" spans="1:10">
      <c r="A68" s="53" t="s">
        <v>72</v>
      </c>
      <c r="B68" s="215">
        <f>SUM(B61:B67)</f>
        <v>1.0000000000000002</v>
      </c>
      <c r="C68" s="215">
        <f>SUM(C61:C67)</f>
        <v>1</v>
      </c>
      <c r="D68" s="243"/>
      <c r="E68" s="170"/>
      <c r="F68" s="170"/>
      <c r="G68" s="170"/>
      <c r="H68" s="170"/>
      <c r="I68" s="170"/>
      <c r="J68" s="171"/>
    </row>
    <row r="69" spans="1:10">
      <c r="A69" s="457"/>
      <c r="B69" s="458"/>
      <c r="C69" s="458"/>
      <c r="D69" s="458"/>
      <c r="E69" s="458"/>
      <c r="F69" s="458"/>
      <c r="G69" s="458"/>
      <c r="H69" s="458"/>
      <c r="I69" s="458"/>
      <c r="J69" s="459"/>
    </row>
    <row r="70" spans="1:10" ht="34.5" customHeight="1">
      <c r="A70" s="457"/>
      <c r="B70" s="458"/>
      <c r="C70" s="458"/>
      <c r="D70" s="458"/>
      <c r="E70" s="458"/>
      <c r="F70" s="458"/>
      <c r="G70" s="458"/>
      <c r="H70" s="458"/>
      <c r="I70" s="458"/>
      <c r="J70" s="459"/>
    </row>
    <row r="71" spans="1:10" ht="47.25" customHeight="1">
      <c r="A71" s="457"/>
      <c r="B71" s="458"/>
      <c r="C71" s="458"/>
      <c r="D71" s="458"/>
      <c r="E71" s="458"/>
      <c r="F71" s="458"/>
      <c r="G71" s="458"/>
      <c r="H71" s="458"/>
      <c r="I71" s="458"/>
      <c r="J71" s="459"/>
    </row>
    <row r="72" spans="1:10" ht="53.25" customHeight="1">
      <c r="A72" s="457"/>
      <c r="B72" s="458"/>
      <c r="C72" s="458"/>
      <c r="D72" s="458"/>
      <c r="E72" s="458"/>
      <c r="F72" s="458"/>
      <c r="G72" s="458"/>
      <c r="H72" s="458"/>
      <c r="I72" s="458"/>
      <c r="J72" s="459"/>
    </row>
    <row r="73" spans="1:10" ht="36.75" customHeight="1">
      <c r="A73" s="457"/>
      <c r="B73" s="458"/>
      <c r="C73" s="458"/>
      <c r="D73" s="458"/>
      <c r="E73" s="458"/>
      <c r="F73" s="458"/>
      <c r="G73" s="458"/>
      <c r="H73" s="458"/>
      <c r="I73" s="458"/>
      <c r="J73" s="459"/>
    </row>
    <row r="74" spans="1:10" ht="41.25" customHeight="1">
      <c r="A74" s="457"/>
      <c r="B74" s="458"/>
      <c r="C74" s="458"/>
      <c r="D74" s="458"/>
      <c r="E74" s="458"/>
      <c r="F74" s="458"/>
      <c r="G74" s="458"/>
      <c r="H74" s="458"/>
      <c r="I74" s="458"/>
      <c r="J74" s="459"/>
    </row>
    <row r="75" spans="1:10" ht="41.25" customHeight="1">
      <c r="A75" s="457"/>
      <c r="B75" s="458"/>
      <c r="C75" s="458"/>
      <c r="D75" s="458"/>
      <c r="E75" s="458"/>
      <c r="F75" s="458"/>
      <c r="G75" s="458"/>
      <c r="H75" s="458"/>
      <c r="I75" s="458"/>
      <c r="J75" s="459"/>
    </row>
    <row r="76" spans="1:10" ht="38.25" customHeight="1">
      <c r="A76" s="457"/>
      <c r="B76" s="458"/>
      <c r="C76" s="458"/>
      <c r="D76" s="458"/>
      <c r="E76" s="458"/>
      <c r="F76" s="458"/>
      <c r="G76" s="458"/>
      <c r="H76" s="458"/>
      <c r="I76" s="458"/>
      <c r="J76" s="459"/>
    </row>
    <row r="77" spans="1:10" ht="53.25" customHeight="1">
      <c r="A77" s="457"/>
      <c r="B77" s="458"/>
      <c r="C77" s="458"/>
      <c r="D77" s="458"/>
      <c r="E77" s="458"/>
      <c r="F77" s="458"/>
      <c r="G77" s="458"/>
      <c r="H77" s="458"/>
      <c r="I77" s="458"/>
      <c r="J77" s="459"/>
    </row>
    <row r="78" spans="1:10" ht="15.75" thickBot="1">
      <c r="A78" s="460"/>
      <c r="B78" s="461"/>
      <c r="C78" s="461"/>
      <c r="D78" s="461"/>
      <c r="E78" s="461"/>
      <c r="F78" s="461"/>
      <c r="G78" s="461"/>
      <c r="H78" s="461"/>
      <c r="I78" s="461"/>
      <c r="J78" s="462"/>
    </row>
    <row r="79" spans="1:10">
      <c r="A79" s="612" t="s">
        <v>442</v>
      </c>
      <c r="B79" s="613"/>
      <c r="C79" s="613"/>
      <c r="D79" s="613"/>
      <c r="E79" s="613"/>
      <c r="F79" s="613"/>
      <c r="G79" s="613"/>
      <c r="H79" s="613"/>
      <c r="I79" s="613"/>
      <c r="J79" s="614"/>
    </row>
    <row r="80" spans="1:10">
      <c r="A80" s="615"/>
      <c r="B80" s="616"/>
      <c r="C80" s="616"/>
      <c r="D80" s="616"/>
      <c r="E80" s="616"/>
      <c r="F80" s="616"/>
      <c r="G80" s="616"/>
      <c r="H80" s="616"/>
      <c r="I80" s="616"/>
      <c r="J80" s="617"/>
    </row>
    <row r="81" spans="1:10">
      <c r="A81" s="615"/>
      <c r="B81" s="616"/>
      <c r="C81" s="616"/>
      <c r="D81" s="616"/>
      <c r="E81" s="616"/>
      <c r="F81" s="616"/>
      <c r="G81" s="616"/>
      <c r="H81" s="616"/>
      <c r="I81" s="616"/>
      <c r="J81" s="617"/>
    </row>
    <row r="82" spans="1:10">
      <c r="A82" s="615"/>
      <c r="B82" s="616"/>
      <c r="C82" s="616"/>
      <c r="D82" s="616"/>
      <c r="E82" s="616"/>
      <c r="F82" s="616"/>
      <c r="G82" s="616"/>
      <c r="H82" s="616"/>
      <c r="I82" s="616"/>
      <c r="J82" s="617"/>
    </row>
    <row r="83" spans="1:10" ht="14.25" customHeight="1" thickBot="1">
      <c r="A83" s="618"/>
      <c r="B83" s="619"/>
      <c r="C83" s="619"/>
      <c r="D83" s="619"/>
      <c r="E83" s="619"/>
      <c r="F83" s="619"/>
      <c r="G83" s="619"/>
      <c r="H83" s="619"/>
      <c r="I83" s="619"/>
      <c r="J83" s="620"/>
    </row>
    <row r="84" spans="1:10">
      <c r="A84" s="448" t="s">
        <v>469</v>
      </c>
      <c r="B84" s="449"/>
      <c r="C84" s="449"/>
      <c r="D84" s="449"/>
      <c r="E84" s="449"/>
      <c r="F84" s="449"/>
      <c r="G84" s="449"/>
      <c r="H84" s="449"/>
      <c r="I84" s="449"/>
      <c r="J84" s="450"/>
    </row>
    <row r="85" spans="1:10">
      <c r="A85" s="451"/>
      <c r="B85" s="452"/>
      <c r="C85" s="452"/>
      <c r="D85" s="452"/>
      <c r="E85" s="452"/>
      <c r="F85" s="452"/>
      <c r="G85" s="452"/>
      <c r="H85" s="452"/>
      <c r="I85" s="452"/>
      <c r="J85" s="453"/>
    </row>
    <row r="86" spans="1:10">
      <c r="A86" s="451"/>
      <c r="B86" s="452"/>
      <c r="C86" s="452"/>
      <c r="D86" s="452"/>
      <c r="E86" s="452"/>
      <c r="F86" s="452"/>
      <c r="G86" s="452"/>
      <c r="H86" s="452"/>
      <c r="I86" s="452"/>
      <c r="J86" s="453"/>
    </row>
    <row r="87" spans="1:10">
      <c r="A87" s="451"/>
      <c r="B87" s="452"/>
      <c r="C87" s="452"/>
      <c r="D87" s="452"/>
      <c r="E87" s="452"/>
      <c r="F87" s="452"/>
      <c r="G87" s="452"/>
      <c r="H87" s="452"/>
      <c r="I87" s="452"/>
      <c r="J87" s="453"/>
    </row>
    <row r="88" spans="1:10" ht="15.75" thickBot="1">
      <c r="A88" s="454"/>
      <c r="B88" s="455"/>
      <c r="C88" s="455"/>
      <c r="D88" s="455"/>
      <c r="E88" s="455"/>
      <c r="F88" s="455"/>
      <c r="G88" s="455"/>
      <c r="H88" s="455"/>
      <c r="I88" s="455"/>
      <c r="J88" s="456"/>
    </row>
  </sheetData>
  <sheetProtection sheet="1" objects="1" scenarios="1" formatCells="0" formatColumns="0" formatRows="0" insertColumns="0" insertRows="0" insertHyperlinks="0" deleteColumns="0" deleteRows="0"/>
  <mergeCells count="22">
    <mergeCell ref="A12:J12"/>
    <mergeCell ref="A2:J2"/>
    <mergeCell ref="A3:J3"/>
    <mergeCell ref="A4:J4"/>
    <mergeCell ref="A5:J5"/>
    <mergeCell ref="A6:J6"/>
    <mergeCell ref="A11:J11"/>
    <mergeCell ref="A1:J1"/>
    <mergeCell ref="A7:J7"/>
    <mergeCell ref="A8:J8"/>
    <mergeCell ref="A9:J9"/>
    <mergeCell ref="A10:J10"/>
    <mergeCell ref="A50:J50"/>
    <mergeCell ref="A79:J83"/>
    <mergeCell ref="A84:J88"/>
    <mergeCell ref="A13:J13"/>
    <mergeCell ref="A14:J14"/>
    <mergeCell ref="A15:J15"/>
    <mergeCell ref="A16:J16"/>
    <mergeCell ref="A17:J17"/>
    <mergeCell ref="A40:J49"/>
    <mergeCell ref="A69:J78"/>
  </mergeCells>
  <hyperlinks>
    <hyperlink ref="A14"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dimension ref="A1:H52"/>
  <sheetViews>
    <sheetView workbookViewId="0">
      <selection activeCell="A15" sqref="A15:H15"/>
    </sheetView>
  </sheetViews>
  <sheetFormatPr baseColWidth="10" defaultRowHeight="15"/>
  <cols>
    <col min="1" max="1" width="28.7109375" customWidth="1"/>
    <col min="2" max="2" width="19.5703125" customWidth="1"/>
    <col min="3" max="3" width="23.140625" customWidth="1"/>
    <col min="7" max="7" width="13.140625" customWidth="1"/>
  </cols>
  <sheetData>
    <row r="1" spans="1:8">
      <c r="A1" s="482" t="s">
        <v>110</v>
      </c>
      <c r="B1" s="483"/>
      <c r="C1" s="483"/>
      <c r="D1" s="483"/>
      <c r="E1" s="483"/>
      <c r="F1" s="483"/>
      <c r="G1" s="483"/>
      <c r="H1" s="484"/>
    </row>
    <row r="2" spans="1:8" ht="15.75" thickBot="1">
      <c r="A2" s="624"/>
      <c r="B2" s="625"/>
      <c r="C2" s="625"/>
      <c r="D2" s="625"/>
      <c r="E2" s="625"/>
      <c r="F2" s="625"/>
      <c r="G2" s="625"/>
      <c r="H2" s="626"/>
    </row>
    <row r="3" spans="1:8" ht="15.75" thickBot="1">
      <c r="A3" s="491" t="s">
        <v>37</v>
      </c>
      <c r="B3" s="492"/>
      <c r="C3" s="492"/>
      <c r="D3" s="492"/>
      <c r="E3" s="492"/>
      <c r="F3" s="492"/>
      <c r="G3" s="492"/>
      <c r="H3" s="493"/>
    </row>
    <row r="4" spans="1:8" ht="15.75" thickBot="1">
      <c r="A4" s="536"/>
      <c r="B4" s="537"/>
      <c r="C4" s="537"/>
      <c r="D4" s="537"/>
      <c r="E4" s="537"/>
      <c r="F4" s="537"/>
      <c r="G4" s="537"/>
      <c r="H4" s="538"/>
    </row>
    <row r="5" spans="1:8" ht="15.75" thickBot="1">
      <c r="A5" s="572" t="s">
        <v>111</v>
      </c>
      <c r="B5" s="573"/>
      <c r="C5" s="573"/>
      <c r="D5" s="573"/>
      <c r="E5" s="573"/>
      <c r="F5" s="573"/>
      <c r="G5" s="573"/>
      <c r="H5" s="574"/>
    </row>
    <row r="6" spans="1:8" ht="15.75" thickBot="1">
      <c r="A6" s="627"/>
      <c r="B6" s="628"/>
      <c r="C6" s="628"/>
      <c r="D6" s="628"/>
      <c r="E6" s="628"/>
      <c r="F6" s="628"/>
      <c r="G6" s="628"/>
      <c r="H6" s="629"/>
    </row>
    <row r="7" spans="1:8" ht="16.5" customHeight="1">
      <c r="A7" s="521" t="s">
        <v>38</v>
      </c>
      <c r="B7" s="522"/>
      <c r="C7" s="522"/>
      <c r="D7" s="522"/>
      <c r="E7" s="522"/>
      <c r="F7" s="522"/>
      <c r="G7" s="522"/>
      <c r="H7" s="523"/>
    </row>
    <row r="8" spans="1:8" ht="87.75" customHeight="1" thickBot="1">
      <c r="A8" s="509" t="s">
        <v>112</v>
      </c>
      <c r="B8" s="510"/>
      <c r="C8" s="510"/>
      <c r="D8" s="510"/>
      <c r="E8" s="510"/>
      <c r="F8" s="510"/>
      <c r="G8" s="510"/>
      <c r="H8" s="511"/>
    </row>
    <row r="9" spans="1:8" ht="15.75" thickBot="1">
      <c r="A9" s="588"/>
      <c r="B9" s="589"/>
      <c r="C9" s="589"/>
      <c r="D9" s="589"/>
      <c r="E9" s="589"/>
      <c r="F9" s="589"/>
      <c r="G9" s="589"/>
      <c r="H9" s="590"/>
    </row>
    <row r="10" spans="1:8" ht="15.75" thickBot="1">
      <c r="A10" s="545" t="s">
        <v>40</v>
      </c>
      <c r="B10" s="546"/>
      <c r="C10" s="546"/>
      <c r="D10" s="546"/>
      <c r="E10" s="546"/>
      <c r="F10" s="546"/>
      <c r="G10" s="546"/>
      <c r="H10" s="623"/>
    </row>
    <row r="11" spans="1:8" ht="15.75" thickBot="1">
      <c r="A11" s="606"/>
      <c r="B11" s="607"/>
      <c r="C11" s="607"/>
      <c r="D11" s="607"/>
      <c r="E11" s="607"/>
      <c r="F11" s="607"/>
      <c r="G11" s="607"/>
      <c r="H11" s="608"/>
    </row>
    <row r="12" spans="1:8">
      <c r="A12" s="521" t="s">
        <v>41</v>
      </c>
      <c r="B12" s="522"/>
      <c r="C12" s="522"/>
      <c r="D12" s="522"/>
      <c r="E12" s="522"/>
      <c r="F12" s="522"/>
      <c r="G12" s="522"/>
      <c r="H12" s="523"/>
    </row>
    <row r="13" spans="1:8">
      <c r="A13" s="463" t="s">
        <v>113</v>
      </c>
      <c r="B13" s="464"/>
      <c r="C13" s="464"/>
      <c r="D13" s="464"/>
      <c r="E13" s="464"/>
      <c r="F13" s="464"/>
      <c r="G13" s="464"/>
      <c r="H13" s="465"/>
    </row>
    <row r="14" spans="1:8">
      <c r="A14" s="609" t="s">
        <v>114</v>
      </c>
      <c r="B14" s="610"/>
      <c r="C14" s="610"/>
      <c r="D14" s="610"/>
      <c r="E14" s="610"/>
      <c r="F14" s="610"/>
      <c r="G14" s="610"/>
      <c r="H14" s="611"/>
    </row>
    <row r="15" spans="1:8" ht="14.25" customHeight="1">
      <c r="A15" s="463" t="s">
        <v>115</v>
      </c>
      <c r="B15" s="464"/>
      <c r="C15" s="464"/>
      <c r="D15" s="464"/>
      <c r="E15" s="464"/>
      <c r="F15" s="464"/>
      <c r="G15" s="464"/>
      <c r="H15" s="465"/>
    </row>
    <row r="16" spans="1:8">
      <c r="A16" s="463" t="s">
        <v>116</v>
      </c>
      <c r="B16" s="464"/>
      <c r="C16" s="464"/>
      <c r="D16" s="464"/>
      <c r="E16" s="464"/>
      <c r="F16" s="464"/>
      <c r="G16" s="464"/>
      <c r="H16" s="465"/>
    </row>
    <row r="17" spans="1:8" ht="15.75" thickBot="1">
      <c r="A17" s="636" t="s">
        <v>117</v>
      </c>
      <c r="B17" s="637"/>
      <c r="C17" s="637"/>
      <c r="D17" s="637"/>
      <c r="E17" s="637"/>
      <c r="F17" s="637"/>
      <c r="G17" s="637"/>
      <c r="H17" s="638"/>
    </row>
    <row r="18" spans="1:8" ht="15.75" thickBot="1">
      <c r="A18" s="588"/>
      <c r="B18" s="589"/>
      <c r="C18" s="589"/>
      <c r="D18" s="589"/>
      <c r="E18" s="589"/>
      <c r="F18" s="589"/>
      <c r="G18" s="589"/>
      <c r="H18" s="590"/>
    </row>
    <row r="19" spans="1:8">
      <c r="A19" s="521" t="s">
        <v>44</v>
      </c>
      <c r="B19" s="522"/>
      <c r="C19" s="522"/>
      <c r="D19" s="522"/>
      <c r="E19" s="522"/>
      <c r="F19" s="522"/>
      <c r="G19" s="522"/>
      <c r="H19" s="523"/>
    </row>
    <row r="20" spans="1:8">
      <c r="A20" s="4"/>
      <c r="B20" s="4">
        <v>2005</v>
      </c>
      <c r="C20" s="4">
        <v>2006</v>
      </c>
      <c r="D20" s="4">
        <v>2007</v>
      </c>
      <c r="E20" s="4">
        <v>2008</v>
      </c>
      <c r="F20" s="4">
        <v>2009</v>
      </c>
      <c r="G20" s="4">
        <v>2010</v>
      </c>
      <c r="H20" s="4">
        <v>2011</v>
      </c>
    </row>
    <row r="21" spans="1:8">
      <c r="A21" s="218" t="s">
        <v>118</v>
      </c>
      <c r="B21" s="9">
        <v>0</v>
      </c>
      <c r="C21" s="219">
        <v>0</v>
      </c>
      <c r="D21" s="219">
        <v>0</v>
      </c>
      <c r="E21" s="219">
        <v>0</v>
      </c>
      <c r="F21" s="219">
        <v>0</v>
      </c>
      <c r="G21" s="219">
        <v>0</v>
      </c>
      <c r="H21" s="200">
        <v>0</v>
      </c>
    </row>
    <row r="22" spans="1:8">
      <c r="A22" s="218" t="s">
        <v>119</v>
      </c>
      <c r="B22" s="9">
        <v>1</v>
      </c>
      <c r="C22" s="219">
        <v>1</v>
      </c>
      <c r="D22" s="219">
        <v>1</v>
      </c>
      <c r="E22" s="219">
        <v>1</v>
      </c>
      <c r="F22" s="219">
        <v>1</v>
      </c>
      <c r="G22" s="219">
        <v>1</v>
      </c>
      <c r="H22" s="224">
        <v>1</v>
      </c>
    </row>
    <row r="23" spans="1:8">
      <c r="A23" s="216" t="s">
        <v>120</v>
      </c>
      <c r="B23" s="218">
        <v>0</v>
      </c>
      <c r="C23" s="330">
        <f t="shared" ref="C23:H23" si="0">SUM(C21:C22)</f>
        <v>1</v>
      </c>
      <c r="D23" s="330">
        <f t="shared" si="0"/>
        <v>1</v>
      </c>
      <c r="E23" s="330">
        <f t="shared" si="0"/>
        <v>1</v>
      </c>
      <c r="F23" s="330">
        <f t="shared" si="0"/>
        <v>1</v>
      </c>
      <c r="G23" s="330">
        <f t="shared" si="0"/>
        <v>1</v>
      </c>
      <c r="H23" s="331">
        <f t="shared" si="0"/>
        <v>1</v>
      </c>
    </row>
    <row r="24" spans="1:8">
      <c r="A24" s="216" t="s">
        <v>121</v>
      </c>
      <c r="B24" s="9">
        <v>102</v>
      </c>
      <c r="C24" s="219">
        <v>114</v>
      </c>
      <c r="D24" s="219">
        <v>129</v>
      </c>
      <c r="E24" s="219">
        <v>130</v>
      </c>
      <c r="F24" s="219">
        <v>126</v>
      </c>
      <c r="G24" s="219">
        <v>128</v>
      </c>
      <c r="H24" s="217">
        <v>116</v>
      </c>
    </row>
    <row r="25" spans="1:8">
      <c r="A25" s="216" t="s">
        <v>122</v>
      </c>
      <c r="B25" s="157">
        <f t="shared" ref="B25:H25" si="1">B23/B24*100</f>
        <v>0</v>
      </c>
      <c r="C25" s="332">
        <f t="shared" si="1"/>
        <v>0.8771929824561403</v>
      </c>
      <c r="D25" s="332">
        <f t="shared" si="1"/>
        <v>0.77519379844961245</v>
      </c>
      <c r="E25" s="332">
        <f t="shared" si="1"/>
        <v>0.76923076923076927</v>
      </c>
      <c r="F25" s="332">
        <f t="shared" si="1"/>
        <v>0.79365079365079361</v>
      </c>
      <c r="G25" s="332">
        <f t="shared" si="1"/>
        <v>0.78125</v>
      </c>
      <c r="H25" s="332">
        <f t="shared" si="1"/>
        <v>0.86206896551724133</v>
      </c>
    </row>
    <row r="26" spans="1:8">
      <c r="A26" s="4"/>
      <c r="B26" s="222">
        <v>2012</v>
      </c>
      <c r="C26" s="222">
        <v>2013</v>
      </c>
      <c r="D26" s="222">
        <v>2014</v>
      </c>
      <c r="E26" s="222">
        <v>2015</v>
      </c>
      <c r="F26" s="220"/>
      <c r="G26" s="220"/>
      <c r="H26" s="221"/>
    </row>
    <row r="27" spans="1:8">
      <c r="A27" s="218" t="s">
        <v>118</v>
      </c>
      <c r="B27" s="217">
        <v>0</v>
      </c>
      <c r="C27" s="217">
        <v>0</v>
      </c>
      <c r="D27" s="217">
        <v>0</v>
      </c>
      <c r="E27" s="217">
        <v>0</v>
      </c>
      <c r="F27" s="174"/>
      <c r="G27" s="174"/>
      <c r="H27" s="173"/>
    </row>
    <row r="28" spans="1:8">
      <c r="A28" s="218" t="s">
        <v>119</v>
      </c>
      <c r="B28" s="217">
        <v>0</v>
      </c>
      <c r="C28" s="217">
        <v>0</v>
      </c>
      <c r="D28" s="217">
        <v>0</v>
      </c>
      <c r="E28" s="217">
        <v>0</v>
      </c>
      <c r="F28" s="174"/>
      <c r="G28" s="174"/>
      <c r="H28" s="173"/>
    </row>
    <row r="29" spans="1:8">
      <c r="A29" s="216" t="s">
        <v>120</v>
      </c>
      <c r="B29" s="216">
        <f>SUM(B27:B28)</f>
        <v>0</v>
      </c>
      <c r="C29" s="216">
        <f t="shared" ref="C29:E29" si="2">SUM(C27:C28)</f>
        <v>0</v>
      </c>
      <c r="D29" s="216">
        <f t="shared" si="2"/>
        <v>0</v>
      </c>
      <c r="E29" s="216">
        <f t="shared" si="2"/>
        <v>0</v>
      </c>
      <c r="F29" s="174"/>
      <c r="G29" s="174"/>
      <c r="H29" s="173"/>
    </row>
    <row r="30" spans="1:8">
      <c r="A30" s="216" t="s">
        <v>121</v>
      </c>
      <c r="B30" s="217">
        <v>107</v>
      </c>
      <c r="C30" s="217">
        <v>105</v>
      </c>
      <c r="D30" s="217">
        <v>108</v>
      </c>
      <c r="E30" s="217">
        <v>103</v>
      </c>
      <c r="F30" s="174"/>
      <c r="G30" s="174"/>
      <c r="H30" s="173"/>
    </row>
    <row r="31" spans="1:8">
      <c r="A31" s="216" t="s">
        <v>122</v>
      </c>
      <c r="B31" s="332">
        <f>B29/B30*100</f>
        <v>0</v>
      </c>
      <c r="C31" s="332">
        <f>C29/C30*100</f>
        <v>0</v>
      </c>
      <c r="D31" s="332">
        <f>D29/D30*100</f>
        <v>0</v>
      </c>
      <c r="E31" s="332">
        <f>E29/E30*100</f>
        <v>0</v>
      </c>
      <c r="F31" s="174"/>
      <c r="G31" s="174"/>
      <c r="H31" s="173"/>
    </row>
    <row r="32" spans="1:8" ht="51.75" customHeight="1">
      <c r="A32" s="630"/>
      <c r="B32" s="631"/>
      <c r="C32" s="631"/>
      <c r="D32" s="631"/>
      <c r="E32" s="631"/>
      <c r="F32" s="631"/>
      <c r="G32" s="631"/>
      <c r="H32" s="632"/>
    </row>
    <row r="33" spans="1:8" ht="51" customHeight="1">
      <c r="A33" s="630"/>
      <c r="B33" s="631"/>
      <c r="C33" s="631"/>
      <c r="D33" s="631"/>
      <c r="E33" s="631"/>
      <c r="F33" s="631"/>
      <c r="G33" s="631"/>
      <c r="H33" s="632"/>
    </row>
    <row r="34" spans="1:8" ht="61.5" customHeight="1">
      <c r="A34" s="630"/>
      <c r="B34" s="631"/>
      <c r="C34" s="631"/>
      <c r="D34" s="631"/>
      <c r="E34" s="631"/>
      <c r="F34" s="631"/>
      <c r="G34" s="631"/>
      <c r="H34" s="632"/>
    </row>
    <row r="35" spans="1:8" ht="72.75" customHeight="1">
      <c r="A35" s="630"/>
      <c r="B35" s="631"/>
      <c r="C35" s="631"/>
      <c r="D35" s="631"/>
      <c r="E35" s="631"/>
      <c r="F35" s="631"/>
      <c r="G35" s="631"/>
      <c r="H35" s="632"/>
    </row>
    <row r="36" spans="1:8" ht="60.75" customHeight="1">
      <c r="A36" s="630"/>
      <c r="B36" s="631"/>
      <c r="C36" s="631"/>
      <c r="D36" s="631"/>
      <c r="E36" s="631"/>
      <c r="F36" s="631"/>
      <c r="G36" s="631"/>
      <c r="H36" s="632"/>
    </row>
    <row r="37" spans="1:8" ht="93" customHeight="1">
      <c r="A37" s="630"/>
      <c r="B37" s="631"/>
      <c r="C37" s="631"/>
      <c r="D37" s="631"/>
      <c r="E37" s="631"/>
      <c r="F37" s="631"/>
      <c r="G37" s="631"/>
      <c r="H37" s="632"/>
    </row>
    <row r="38" spans="1:8" ht="71.25" customHeight="1">
      <c r="A38" s="630"/>
      <c r="B38" s="631"/>
      <c r="C38" s="631"/>
      <c r="D38" s="631"/>
      <c r="E38" s="631"/>
      <c r="F38" s="631"/>
      <c r="G38" s="631"/>
      <c r="H38" s="632"/>
    </row>
    <row r="39" spans="1:8" ht="71.25" customHeight="1" thickBot="1">
      <c r="A39" s="633"/>
      <c r="B39" s="634"/>
      <c r="C39" s="634"/>
      <c r="D39" s="634"/>
      <c r="E39" s="634"/>
      <c r="F39" s="634"/>
      <c r="G39" s="634"/>
      <c r="H39" s="635"/>
    </row>
    <row r="40" spans="1:8">
      <c r="A40" s="470" t="s">
        <v>444</v>
      </c>
      <c r="B40" s="639"/>
      <c r="C40" s="639"/>
      <c r="D40" s="639"/>
      <c r="E40" s="639"/>
      <c r="F40" s="639"/>
      <c r="G40" s="639"/>
      <c r="H40" s="640"/>
    </row>
    <row r="41" spans="1:8">
      <c r="A41" s="641"/>
      <c r="B41" s="642"/>
      <c r="C41" s="642"/>
      <c r="D41" s="642"/>
      <c r="E41" s="642"/>
      <c r="F41" s="642"/>
      <c r="G41" s="642"/>
      <c r="H41" s="643"/>
    </row>
    <row r="42" spans="1:8">
      <c r="A42" s="641"/>
      <c r="B42" s="642"/>
      <c r="C42" s="642"/>
      <c r="D42" s="642"/>
      <c r="E42" s="642"/>
      <c r="F42" s="642"/>
      <c r="G42" s="642"/>
      <c r="H42" s="643"/>
    </row>
    <row r="43" spans="1:8">
      <c r="A43" s="641"/>
      <c r="B43" s="642"/>
      <c r="C43" s="642"/>
      <c r="D43" s="642"/>
      <c r="E43" s="642"/>
      <c r="F43" s="642"/>
      <c r="G43" s="642"/>
      <c r="H43" s="643"/>
    </row>
    <row r="44" spans="1:8" ht="15.75" thickBot="1">
      <c r="A44" s="644"/>
      <c r="B44" s="645"/>
      <c r="C44" s="645"/>
      <c r="D44" s="645"/>
      <c r="E44" s="645"/>
      <c r="F44" s="645"/>
      <c r="G44" s="645"/>
      <c r="H44" s="646"/>
    </row>
    <row r="45" spans="1:8">
      <c r="A45" s="470" t="s">
        <v>443</v>
      </c>
      <c r="B45" s="639"/>
      <c r="C45" s="639"/>
      <c r="D45" s="639"/>
      <c r="E45" s="639"/>
      <c r="F45" s="639"/>
      <c r="G45" s="639"/>
      <c r="H45" s="640"/>
    </row>
    <row r="46" spans="1:8">
      <c r="A46" s="641"/>
      <c r="B46" s="642"/>
      <c r="C46" s="642"/>
      <c r="D46" s="642"/>
      <c r="E46" s="642"/>
      <c r="F46" s="642"/>
      <c r="G46" s="642"/>
      <c r="H46" s="643"/>
    </row>
    <row r="47" spans="1:8">
      <c r="A47" s="641"/>
      <c r="B47" s="642"/>
      <c r="C47" s="642"/>
      <c r="D47" s="642"/>
      <c r="E47" s="642"/>
      <c r="F47" s="642"/>
      <c r="G47" s="642"/>
      <c r="H47" s="643"/>
    </row>
    <row r="48" spans="1:8">
      <c r="A48" s="641"/>
      <c r="B48" s="642"/>
      <c r="C48" s="642"/>
      <c r="D48" s="642"/>
      <c r="E48" s="642"/>
      <c r="F48" s="642"/>
      <c r="G48" s="642"/>
      <c r="H48" s="643"/>
    </row>
    <row r="49" spans="1:8" ht="15.75" customHeight="1">
      <c r="A49" s="552" t="s">
        <v>501</v>
      </c>
      <c r="B49" s="553"/>
      <c r="C49" s="553"/>
      <c r="D49" s="553"/>
      <c r="E49" s="553"/>
      <c r="F49" s="553"/>
      <c r="G49" s="553"/>
      <c r="H49" s="554"/>
    </row>
    <row r="50" spans="1:8" ht="15.75" customHeight="1">
      <c r="A50" s="555"/>
      <c r="B50" s="556"/>
      <c r="C50" s="556"/>
      <c r="D50" s="556"/>
      <c r="E50" s="556"/>
      <c r="F50" s="556"/>
      <c r="G50" s="556"/>
      <c r="H50" s="557"/>
    </row>
    <row r="51" spans="1:8" ht="15.75" customHeight="1">
      <c r="A51" s="555"/>
      <c r="B51" s="556"/>
      <c r="C51" s="556"/>
      <c r="D51" s="556"/>
      <c r="E51" s="556"/>
      <c r="F51" s="556"/>
      <c r="G51" s="556"/>
      <c r="H51" s="557"/>
    </row>
    <row r="52" spans="1:8" ht="15.75" customHeight="1">
      <c r="A52" s="558"/>
      <c r="B52" s="559"/>
      <c r="C52" s="559"/>
      <c r="D52" s="559"/>
      <c r="E52" s="559"/>
      <c r="F52" s="559"/>
      <c r="G52" s="559"/>
      <c r="H52" s="560"/>
    </row>
  </sheetData>
  <sheetProtection sheet="1" formatCells="0" formatColumns="0" formatRows="0" insertColumns="0" insertRows="0" insertHyperlinks="0" deleteColumns="0" deleteRows="0" sort="0" autoFilter="0" pivotTables="0"/>
  <mergeCells count="23">
    <mergeCell ref="A49:H52"/>
    <mergeCell ref="A1:H1"/>
    <mergeCell ref="A13:H13"/>
    <mergeCell ref="A2:H2"/>
    <mergeCell ref="A3:H3"/>
    <mergeCell ref="A4:H4"/>
    <mergeCell ref="A5:H5"/>
    <mergeCell ref="A6:H6"/>
    <mergeCell ref="A7:H7"/>
    <mergeCell ref="A8:H8"/>
    <mergeCell ref="A9:H9"/>
    <mergeCell ref="A10:H10"/>
    <mergeCell ref="A11:H11"/>
    <mergeCell ref="A12:H12"/>
    <mergeCell ref="A40:H44"/>
    <mergeCell ref="A45:H48"/>
    <mergeCell ref="A19:H19"/>
    <mergeCell ref="A32:H39"/>
    <mergeCell ref="A14:H14"/>
    <mergeCell ref="A15:H15"/>
    <mergeCell ref="A16:H16"/>
    <mergeCell ref="A17:H17"/>
    <mergeCell ref="A18:H18"/>
  </mergeCells>
  <hyperlinks>
    <hyperlink ref="A14" r:id="rId1"/>
    <hyperlink ref="A17" r:id="rId2"/>
  </hyperlinks>
  <pageMargins left="0.7" right="0.7" top="0.75" bottom="0.75" header="0.3" footer="0.3"/>
  <pageSetup paperSize="9" orientation="portrait" r:id="rId3"/>
  <ignoredErrors>
    <ignoredError sqref="C23:H23 B29:E29" formulaRange="1"/>
  </ignoredErrors>
  <drawing r:id="rId4"/>
</worksheet>
</file>

<file path=xl/worksheets/sheet8.xml><?xml version="1.0" encoding="utf-8"?>
<worksheet xmlns="http://schemas.openxmlformats.org/spreadsheetml/2006/main" xmlns:r="http://schemas.openxmlformats.org/officeDocument/2006/relationships">
  <dimension ref="A1:K79"/>
  <sheetViews>
    <sheetView workbookViewId="0">
      <selection activeCell="A15" sqref="A15:K15"/>
    </sheetView>
  </sheetViews>
  <sheetFormatPr baseColWidth="10" defaultRowHeight="15"/>
  <cols>
    <col min="1" max="1" width="18.42578125" customWidth="1"/>
  </cols>
  <sheetData>
    <row r="1" spans="1:11">
      <c r="A1" s="482" t="s">
        <v>123</v>
      </c>
      <c r="B1" s="483"/>
      <c r="C1" s="483"/>
      <c r="D1" s="483"/>
      <c r="E1" s="483"/>
      <c r="F1" s="483"/>
      <c r="G1" s="483"/>
      <c r="H1" s="483"/>
      <c r="I1" s="483"/>
      <c r="J1" s="483"/>
      <c r="K1" s="484"/>
    </row>
    <row r="2" spans="1:11" ht="15.75" thickBot="1">
      <c r="A2" s="624"/>
      <c r="B2" s="625"/>
      <c r="C2" s="625"/>
      <c r="D2" s="625"/>
      <c r="E2" s="625"/>
      <c r="F2" s="625"/>
      <c r="G2" s="625"/>
      <c r="H2" s="625"/>
      <c r="I2" s="625"/>
      <c r="J2" s="625"/>
      <c r="K2" s="626"/>
    </row>
    <row r="3" spans="1:11" ht="15.75" thickBot="1">
      <c r="A3" s="491" t="s">
        <v>37</v>
      </c>
      <c r="B3" s="492"/>
      <c r="C3" s="492"/>
      <c r="D3" s="492"/>
      <c r="E3" s="492"/>
      <c r="F3" s="492"/>
      <c r="G3" s="492"/>
      <c r="H3" s="492"/>
      <c r="I3" s="492"/>
      <c r="J3" s="492"/>
      <c r="K3" s="493"/>
    </row>
    <row r="4" spans="1:11" ht="15.75" thickBot="1">
      <c r="A4" s="600"/>
      <c r="B4" s="601"/>
      <c r="C4" s="601"/>
      <c r="D4" s="601"/>
      <c r="E4" s="601"/>
      <c r="F4" s="601"/>
      <c r="G4" s="601"/>
      <c r="H4" s="601"/>
      <c r="I4" s="601"/>
      <c r="J4" s="601"/>
      <c r="K4" s="602"/>
    </row>
    <row r="5" spans="1:11" ht="31.5" customHeight="1">
      <c r="A5" s="664" t="s">
        <v>124</v>
      </c>
      <c r="B5" s="471"/>
      <c r="C5" s="471"/>
      <c r="D5" s="471"/>
      <c r="E5" s="471"/>
      <c r="F5" s="471"/>
      <c r="G5" s="471"/>
      <c r="H5" s="471"/>
      <c r="I5" s="471"/>
      <c r="J5" s="471"/>
      <c r="K5" s="472"/>
    </row>
    <row r="6" spans="1:11">
      <c r="A6" s="647"/>
      <c r="B6" s="647"/>
      <c r="C6" s="647"/>
      <c r="D6" s="647"/>
      <c r="E6" s="647"/>
      <c r="F6" s="647"/>
      <c r="G6" s="647"/>
      <c r="H6" s="647"/>
      <c r="I6" s="647"/>
      <c r="J6" s="647"/>
      <c r="K6" s="648"/>
    </row>
    <row r="7" spans="1:11">
      <c r="A7" s="524" t="s">
        <v>38</v>
      </c>
      <c r="B7" s="525"/>
      <c r="C7" s="525"/>
      <c r="D7" s="525"/>
      <c r="E7" s="525"/>
      <c r="F7" s="525"/>
      <c r="G7" s="525"/>
      <c r="H7" s="525"/>
      <c r="I7" s="525"/>
      <c r="J7" s="525"/>
      <c r="K7" s="526"/>
    </row>
    <row r="8" spans="1:11" ht="92.25" customHeight="1" thickBot="1">
      <c r="A8" s="509" t="s">
        <v>125</v>
      </c>
      <c r="B8" s="510"/>
      <c r="C8" s="510"/>
      <c r="D8" s="510"/>
      <c r="E8" s="510"/>
      <c r="F8" s="510"/>
      <c r="G8" s="510"/>
      <c r="H8" s="510"/>
      <c r="I8" s="510"/>
      <c r="J8" s="510"/>
      <c r="K8" s="511"/>
    </row>
    <row r="9" spans="1:11" ht="15.75" thickBot="1">
      <c r="A9" s="588"/>
      <c r="B9" s="589"/>
      <c r="C9" s="589"/>
      <c r="D9" s="589"/>
      <c r="E9" s="589"/>
      <c r="F9" s="589"/>
      <c r="G9" s="589"/>
      <c r="H9" s="589"/>
      <c r="I9" s="589"/>
      <c r="J9" s="589"/>
      <c r="K9" s="590"/>
    </row>
    <row r="10" spans="1:11" ht="15.75" thickBot="1">
      <c r="A10" s="545" t="s">
        <v>40</v>
      </c>
      <c r="B10" s="546"/>
      <c r="C10" s="546"/>
      <c r="D10" s="546"/>
      <c r="E10" s="546"/>
      <c r="F10" s="546"/>
      <c r="G10" s="546"/>
      <c r="H10" s="546"/>
      <c r="I10" s="546"/>
      <c r="J10" s="546"/>
      <c r="K10" s="623"/>
    </row>
    <row r="11" spans="1:11" ht="15.75" thickBot="1">
      <c r="A11" s="588"/>
      <c r="B11" s="589"/>
      <c r="C11" s="589"/>
      <c r="D11" s="589"/>
      <c r="E11" s="589"/>
      <c r="F11" s="589"/>
      <c r="G11" s="589"/>
      <c r="H11" s="589"/>
      <c r="I11" s="589"/>
      <c r="J11" s="589"/>
      <c r="K11" s="590"/>
    </row>
    <row r="12" spans="1:11">
      <c r="A12" s="521" t="s">
        <v>126</v>
      </c>
      <c r="B12" s="522"/>
      <c r="C12" s="522"/>
      <c r="D12" s="522"/>
      <c r="E12" s="522"/>
      <c r="F12" s="522"/>
      <c r="G12" s="522"/>
      <c r="H12" s="522"/>
      <c r="I12" s="522"/>
      <c r="J12" s="522"/>
      <c r="K12" s="523"/>
    </row>
    <row r="13" spans="1:11">
      <c r="A13" s="463" t="s">
        <v>127</v>
      </c>
      <c r="B13" s="464"/>
      <c r="C13" s="464"/>
      <c r="D13" s="464"/>
      <c r="E13" s="464"/>
      <c r="F13" s="464"/>
      <c r="G13" s="464"/>
      <c r="H13" s="464"/>
      <c r="I13" s="464"/>
      <c r="J13" s="464"/>
      <c r="K13" s="465"/>
    </row>
    <row r="14" spans="1:11">
      <c r="A14" s="512" t="s">
        <v>42</v>
      </c>
      <c r="B14" s="513"/>
      <c r="C14" s="513"/>
      <c r="D14" s="513"/>
      <c r="E14" s="513"/>
      <c r="F14" s="513"/>
      <c r="G14" s="513"/>
      <c r="H14" s="513"/>
      <c r="I14" s="513"/>
      <c r="J14" s="513"/>
      <c r="K14" s="514"/>
    </row>
    <row r="15" spans="1:11">
      <c r="A15" s="515" t="s">
        <v>64</v>
      </c>
      <c r="B15" s="516"/>
      <c r="C15" s="516"/>
      <c r="D15" s="516"/>
      <c r="E15" s="516"/>
      <c r="F15" s="516"/>
      <c r="G15" s="516"/>
      <c r="H15" s="516"/>
      <c r="I15" s="516"/>
      <c r="J15" s="516"/>
      <c r="K15" s="517"/>
    </row>
    <row r="16" spans="1:11" ht="17.25" customHeight="1" thickBot="1">
      <c r="A16" s="518"/>
      <c r="B16" s="519"/>
      <c r="C16" s="519"/>
      <c r="D16" s="519"/>
      <c r="E16" s="519"/>
      <c r="F16" s="519"/>
      <c r="G16" s="519"/>
      <c r="H16" s="519"/>
      <c r="I16" s="519"/>
      <c r="J16" s="519"/>
      <c r="K16" s="520"/>
    </row>
    <row r="17" spans="1:11" ht="15.75" customHeight="1" thickBot="1">
      <c r="A17" s="606"/>
      <c r="B17" s="657"/>
      <c r="C17" s="657"/>
      <c r="D17" s="657"/>
      <c r="E17" s="657"/>
      <c r="F17" s="657"/>
      <c r="G17" s="657"/>
      <c r="H17" s="657"/>
      <c r="I17" s="657"/>
      <c r="J17" s="657"/>
      <c r="K17" s="658"/>
    </row>
    <row r="18" spans="1:11">
      <c r="A18" s="521" t="s">
        <v>82</v>
      </c>
      <c r="B18" s="659"/>
      <c r="C18" s="659"/>
      <c r="D18" s="659"/>
      <c r="E18" s="659"/>
      <c r="F18" s="659"/>
      <c r="G18" s="659"/>
      <c r="H18" s="659"/>
      <c r="I18" s="659"/>
      <c r="J18" s="659"/>
      <c r="K18" s="660"/>
    </row>
    <row r="19" spans="1:11">
      <c r="A19" s="661"/>
      <c r="B19" s="662"/>
      <c r="C19" s="662"/>
      <c r="D19" s="662"/>
      <c r="E19" s="662"/>
      <c r="F19" s="662"/>
      <c r="G19" s="662"/>
      <c r="H19" s="662"/>
      <c r="I19" s="662"/>
      <c r="J19" s="662"/>
      <c r="K19" s="663"/>
    </row>
    <row r="20" spans="1:11">
      <c r="A20" s="54"/>
      <c r="B20" s="277">
        <v>2011</v>
      </c>
      <c r="C20" s="277">
        <v>2012</v>
      </c>
      <c r="D20" s="209">
        <v>2013</v>
      </c>
      <c r="E20" s="209">
        <v>2014</v>
      </c>
      <c r="F20" s="209">
        <v>2015</v>
      </c>
      <c r="K20" s="226"/>
    </row>
    <row r="21" spans="1:11">
      <c r="A21" s="25" t="s">
        <v>128</v>
      </c>
      <c r="B21" s="55">
        <v>2</v>
      </c>
      <c r="C21" s="55">
        <v>4</v>
      </c>
      <c r="D21" s="107">
        <v>1</v>
      </c>
      <c r="E21" s="107">
        <v>7</v>
      </c>
      <c r="F21" s="246"/>
      <c r="G21" s="234"/>
      <c r="H21" s="234"/>
      <c r="K21" s="227"/>
    </row>
    <row r="22" spans="1:11">
      <c r="A22" s="25" t="s">
        <v>129</v>
      </c>
      <c r="B22" s="55">
        <v>2</v>
      </c>
      <c r="C22" s="55">
        <v>3</v>
      </c>
      <c r="D22" s="107">
        <v>1</v>
      </c>
      <c r="E22" s="107">
        <v>0</v>
      </c>
      <c r="F22" s="107">
        <v>0</v>
      </c>
      <c r="K22" s="227"/>
    </row>
    <row r="23" spans="1:11">
      <c r="A23" s="56" t="s">
        <v>130</v>
      </c>
      <c r="B23" s="58">
        <v>150</v>
      </c>
      <c r="C23" s="55">
        <v>249</v>
      </c>
      <c r="D23" s="107">
        <v>73</v>
      </c>
      <c r="E23" s="107">
        <f>SUM(29+9+16+25+33+41+21)</f>
        <v>174</v>
      </c>
      <c r="F23" s="243"/>
      <c r="K23" s="227"/>
    </row>
    <row r="24" spans="1:11">
      <c r="A24" s="28" t="s">
        <v>131</v>
      </c>
      <c r="B24" s="60">
        <v>4956</v>
      </c>
      <c r="C24" s="60">
        <v>4915</v>
      </c>
      <c r="D24" s="59">
        <v>4991</v>
      </c>
      <c r="E24" s="59">
        <v>4940</v>
      </c>
      <c r="F24" s="243"/>
      <c r="K24" s="227"/>
    </row>
    <row r="25" spans="1:11">
      <c r="A25" s="223" t="s">
        <v>132</v>
      </c>
      <c r="B25" s="323">
        <f>B23/B24</f>
        <v>3.026634382566586E-2</v>
      </c>
      <c r="C25" s="333">
        <f>C23/C24</f>
        <v>5.066124109867752E-2</v>
      </c>
      <c r="D25" s="323">
        <f>D23/D24</f>
        <v>1.4626327389300741E-2</v>
      </c>
      <c r="E25" s="323">
        <f>E23/E24</f>
        <v>3.5222672064777326E-2</v>
      </c>
      <c r="F25" s="244"/>
      <c r="K25" s="227"/>
    </row>
    <row r="26" spans="1:11">
      <c r="A26" s="649"/>
      <c r="B26" s="649"/>
      <c r="C26" s="649"/>
      <c r="D26" s="649"/>
      <c r="E26" s="649"/>
      <c r="F26" s="649"/>
      <c r="G26" s="649"/>
      <c r="H26" s="649"/>
      <c r="I26" s="649"/>
      <c r="J26" s="649"/>
      <c r="K26" s="650"/>
    </row>
    <row r="27" spans="1:11">
      <c r="A27" s="649"/>
      <c r="B27" s="649"/>
      <c r="C27" s="649"/>
      <c r="D27" s="649"/>
      <c r="E27" s="649"/>
      <c r="F27" s="649"/>
      <c r="G27" s="649"/>
      <c r="H27" s="649"/>
      <c r="I27" s="649"/>
      <c r="J27" s="649"/>
      <c r="K27" s="650"/>
    </row>
    <row r="28" spans="1:11">
      <c r="A28" s="649"/>
      <c r="B28" s="649"/>
      <c r="C28" s="649"/>
      <c r="D28" s="649"/>
      <c r="E28" s="649"/>
      <c r="F28" s="649"/>
      <c r="G28" s="649"/>
      <c r="H28" s="649"/>
      <c r="I28" s="649"/>
      <c r="J28" s="649"/>
      <c r="K28" s="650"/>
    </row>
    <row r="29" spans="1:11">
      <c r="A29" s="649"/>
      <c r="B29" s="649"/>
      <c r="C29" s="649"/>
      <c r="D29" s="649"/>
      <c r="E29" s="649"/>
      <c r="F29" s="649"/>
      <c r="G29" s="649"/>
      <c r="H29" s="649"/>
      <c r="I29" s="649"/>
      <c r="J29" s="649"/>
      <c r="K29" s="650"/>
    </row>
    <row r="30" spans="1:11">
      <c r="A30" s="649"/>
      <c r="B30" s="649"/>
      <c r="C30" s="649"/>
      <c r="D30" s="649"/>
      <c r="E30" s="649"/>
      <c r="F30" s="649"/>
      <c r="G30" s="649"/>
      <c r="H30" s="649"/>
      <c r="I30" s="649"/>
      <c r="J30" s="649"/>
      <c r="K30" s="650"/>
    </row>
    <row r="31" spans="1:11">
      <c r="A31" s="649"/>
      <c r="B31" s="649"/>
      <c r="C31" s="649"/>
      <c r="D31" s="649"/>
      <c r="E31" s="649"/>
      <c r="F31" s="649"/>
      <c r="G31" s="649"/>
      <c r="H31" s="649"/>
      <c r="I31" s="649"/>
      <c r="J31" s="649"/>
      <c r="K31" s="650"/>
    </row>
    <row r="32" spans="1:11">
      <c r="A32" s="649"/>
      <c r="B32" s="649"/>
      <c r="C32" s="649"/>
      <c r="D32" s="649"/>
      <c r="E32" s="649"/>
      <c r="F32" s="649"/>
      <c r="G32" s="649"/>
      <c r="H32" s="649"/>
      <c r="I32" s="649"/>
      <c r="J32" s="649"/>
      <c r="K32" s="650"/>
    </row>
    <row r="33" spans="1:11">
      <c r="A33" s="649"/>
      <c r="B33" s="649"/>
      <c r="C33" s="649"/>
      <c r="D33" s="649"/>
      <c r="E33" s="649"/>
      <c r="F33" s="649"/>
      <c r="G33" s="649"/>
      <c r="H33" s="649"/>
      <c r="I33" s="649"/>
      <c r="J33" s="649"/>
      <c r="K33" s="650"/>
    </row>
    <row r="34" spans="1:11">
      <c r="A34" s="649"/>
      <c r="B34" s="649"/>
      <c r="C34" s="649"/>
      <c r="D34" s="649"/>
      <c r="E34" s="649"/>
      <c r="F34" s="649"/>
      <c r="G34" s="649"/>
      <c r="H34" s="649"/>
      <c r="I34" s="649"/>
      <c r="J34" s="649"/>
      <c r="K34" s="650"/>
    </row>
    <row r="35" spans="1:11">
      <c r="A35" s="649"/>
      <c r="B35" s="649"/>
      <c r="C35" s="649"/>
      <c r="D35" s="649"/>
      <c r="E35" s="649"/>
      <c r="F35" s="649"/>
      <c r="G35" s="649"/>
      <c r="H35" s="649"/>
      <c r="I35" s="649"/>
      <c r="J35" s="649"/>
      <c r="K35" s="650"/>
    </row>
    <row r="36" spans="1:11">
      <c r="A36" s="649"/>
      <c r="B36" s="649"/>
      <c r="C36" s="649"/>
      <c r="D36" s="649"/>
      <c r="E36" s="649"/>
      <c r="F36" s="649"/>
      <c r="G36" s="649"/>
      <c r="H36" s="649"/>
      <c r="I36" s="649"/>
      <c r="J36" s="649"/>
      <c r="K36" s="650"/>
    </row>
    <row r="37" spans="1:11">
      <c r="A37" s="649"/>
      <c r="B37" s="649"/>
      <c r="C37" s="649"/>
      <c r="D37" s="649"/>
      <c r="E37" s="649"/>
      <c r="F37" s="649"/>
      <c r="G37" s="649"/>
      <c r="H37" s="649"/>
      <c r="I37" s="649"/>
      <c r="J37" s="649"/>
      <c r="K37" s="650"/>
    </row>
    <row r="38" spans="1:11">
      <c r="A38" s="649"/>
      <c r="B38" s="649"/>
      <c r="C38" s="649"/>
      <c r="D38" s="649"/>
      <c r="E38" s="649"/>
      <c r="F38" s="649"/>
      <c r="G38" s="649"/>
      <c r="H38" s="649"/>
      <c r="I38" s="649"/>
      <c r="J38" s="649"/>
      <c r="K38" s="650"/>
    </row>
    <row r="39" spans="1:11">
      <c r="A39" s="649"/>
      <c r="B39" s="649"/>
      <c r="C39" s="649"/>
      <c r="D39" s="649"/>
      <c r="E39" s="649"/>
      <c r="F39" s="649"/>
      <c r="G39" s="649"/>
      <c r="H39" s="649"/>
      <c r="I39" s="649"/>
      <c r="J39" s="649"/>
      <c r="K39" s="650"/>
    </row>
    <row r="40" spans="1:11">
      <c r="A40" s="649"/>
      <c r="B40" s="649"/>
      <c r="C40" s="649"/>
      <c r="D40" s="649"/>
      <c r="E40" s="649"/>
      <c r="F40" s="649"/>
      <c r="G40" s="649"/>
      <c r="H40" s="649"/>
      <c r="I40" s="649"/>
      <c r="J40" s="649"/>
      <c r="K40" s="650"/>
    </row>
    <row r="41" spans="1:11">
      <c r="A41" s="649"/>
      <c r="B41" s="649"/>
      <c r="C41" s="649"/>
      <c r="D41" s="649"/>
      <c r="E41" s="649"/>
      <c r="F41" s="649"/>
      <c r="G41" s="649"/>
      <c r="H41" s="649"/>
      <c r="I41" s="649"/>
      <c r="J41" s="649"/>
      <c r="K41" s="650"/>
    </row>
    <row r="42" spans="1:11">
      <c r="A42" s="649"/>
      <c r="B42" s="649"/>
      <c r="C42" s="649"/>
      <c r="D42" s="649"/>
      <c r="E42" s="649"/>
      <c r="F42" s="649"/>
      <c r="G42" s="649"/>
      <c r="H42" s="649"/>
      <c r="I42" s="649"/>
      <c r="J42" s="649"/>
      <c r="K42" s="650"/>
    </row>
    <row r="43" spans="1:11">
      <c r="A43" s="649"/>
      <c r="B43" s="649"/>
      <c r="C43" s="649"/>
      <c r="D43" s="649"/>
      <c r="E43" s="649"/>
      <c r="F43" s="649"/>
      <c r="G43" s="649"/>
      <c r="H43" s="649"/>
      <c r="I43" s="649"/>
      <c r="J43" s="649"/>
      <c r="K43" s="650"/>
    </row>
    <row r="44" spans="1:11">
      <c r="A44" s="649"/>
      <c r="B44" s="649"/>
      <c r="C44" s="649"/>
      <c r="D44" s="649"/>
      <c r="E44" s="649"/>
      <c r="F44" s="649"/>
      <c r="G44" s="649"/>
      <c r="H44" s="649"/>
      <c r="I44" s="649"/>
      <c r="J44" s="649"/>
      <c r="K44" s="650"/>
    </row>
    <row r="45" spans="1:11">
      <c r="A45" s="649"/>
      <c r="B45" s="649"/>
      <c r="C45" s="649"/>
      <c r="D45" s="649"/>
      <c r="E45" s="649"/>
      <c r="F45" s="649"/>
      <c r="G45" s="649"/>
      <c r="H45" s="649"/>
      <c r="I45" s="649"/>
      <c r="J45" s="649"/>
      <c r="K45" s="650"/>
    </row>
    <row r="46" spans="1:11" ht="15.75" thickBot="1">
      <c r="A46" s="651"/>
      <c r="B46" s="651"/>
      <c r="C46" s="651"/>
      <c r="D46" s="651"/>
      <c r="E46" s="651"/>
      <c r="F46" s="651"/>
      <c r="G46" s="651"/>
      <c r="H46" s="651"/>
      <c r="I46" s="651"/>
      <c r="J46" s="651"/>
      <c r="K46" s="652"/>
    </row>
    <row r="47" spans="1:11">
      <c r="A47" s="588"/>
      <c r="B47" s="589"/>
      <c r="C47" s="589"/>
      <c r="D47" s="589"/>
      <c r="E47" s="589"/>
      <c r="F47" s="589"/>
      <c r="G47" s="589"/>
      <c r="H47" s="589"/>
      <c r="I47" s="589"/>
      <c r="J47" s="589"/>
      <c r="K47" s="590"/>
    </row>
    <row r="48" spans="1:11">
      <c r="A48" s="457"/>
      <c r="B48" s="458"/>
      <c r="C48" s="458"/>
      <c r="D48" s="458"/>
      <c r="E48" s="458"/>
      <c r="F48" s="458"/>
      <c r="G48" s="458"/>
      <c r="H48" s="458"/>
      <c r="I48" s="458"/>
      <c r="J48" s="458"/>
      <c r="K48" s="459"/>
    </row>
    <row r="49" spans="1:11">
      <c r="A49" s="457"/>
      <c r="B49" s="458"/>
      <c r="C49" s="458"/>
      <c r="D49" s="458"/>
      <c r="E49" s="458"/>
      <c r="F49" s="458"/>
      <c r="G49" s="458"/>
      <c r="H49" s="458"/>
      <c r="I49" s="458"/>
      <c r="J49" s="458"/>
      <c r="K49" s="459"/>
    </row>
    <row r="50" spans="1:11">
      <c r="A50" s="457"/>
      <c r="B50" s="458"/>
      <c r="C50" s="458"/>
      <c r="D50" s="458"/>
      <c r="E50" s="458"/>
      <c r="F50" s="458"/>
      <c r="G50" s="458"/>
      <c r="H50" s="458"/>
      <c r="I50" s="458"/>
      <c r="J50" s="458"/>
      <c r="K50" s="459"/>
    </row>
    <row r="51" spans="1:11">
      <c r="A51" s="457"/>
      <c r="B51" s="458"/>
      <c r="C51" s="458"/>
      <c r="D51" s="458"/>
      <c r="E51" s="458"/>
      <c r="F51" s="458"/>
      <c r="G51" s="458"/>
      <c r="H51" s="458"/>
      <c r="I51" s="458"/>
      <c r="J51" s="458"/>
      <c r="K51" s="459"/>
    </row>
    <row r="52" spans="1:11">
      <c r="A52" s="457"/>
      <c r="B52" s="458"/>
      <c r="C52" s="458"/>
      <c r="D52" s="458"/>
      <c r="E52" s="458"/>
      <c r="F52" s="458"/>
      <c r="G52" s="458"/>
      <c r="H52" s="458"/>
      <c r="I52" s="458"/>
      <c r="J52" s="458"/>
      <c r="K52" s="459"/>
    </row>
    <row r="53" spans="1:11">
      <c r="A53" s="457"/>
      <c r="B53" s="458"/>
      <c r="C53" s="458"/>
      <c r="D53" s="458"/>
      <c r="E53" s="458"/>
      <c r="F53" s="458"/>
      <c r="G53" s="458"/>
      <c r="H53" s="458"/>
      <c r="I53" s="458"/>
      <c r="J53" s="458"/>
      <c r="K53" s="459"/>
    </row>
    <row r="54" spans="1:11">
      <c r="A54" s="457"/>
      <c r="B54" s="458"/>
      <c r="C54" s="458"/>
      <c r="D54" s="458"/>
      <c r="E54" s="458"/>
      <c r="F54" s="458"/>
      <c r="G54" s="458"/>
      <c r="H54" s="458"/>
      <c r="I54" s="458"/>
      <c r="J54" s="458"/>
      <c r="K54" s="459"/>
    </row>
    <row r="55" spans="1:11">
      <c r="A55" s="457"/>
      <c r="B55" s="458"/>
      <c r="C55" s="458"/>
      <c r="D55" s="458"/>
      <c r="E55" s="458"/>
      <c r="F55" s="458"/>
      <c r="G55" s="458"/>
      <c r="H55" s="458"/>
      <c r="I55" s="458"/>
      <c r="J55" s="458"/>
      <c r="K55" s="459"/>
    </row>
    <row r="56" spans="1:11">
      <c r="A56" s="457"/>
      <c r="B56" s="458"/>
      <c r="C56" s="458"/>
      <c r="D56" s="458"/>
      <c r="E56" s="458"/>
      <c r="F56" s="458"/>
      <c r="G56" s="458"/>
      <c r="H56" s="458"/>
      <c r="I56" s="458"/>
      <c r="J56" s="458"/>
      <c r="K56" s="459"/>
    </row>
    <row r="57" spans="1:11">
      <c r="A57" s="457"/>
      <c r="B57" s="458"/>
      <c r="C57" s="458"/>
      <c r="D57" s="458"/>
      <c r="E57" s="458"/>
      <c r="F57" s="458"/>
      <c r="G57" s="458"/>
      <c r="H57" s="458"/>
      <c r="I57" s="458"/>
      <c r="J57" s="458"/>
      <c r="K57" s="459"/>
    </row>
    <row r="58" spans="1:11">
      <c r="A58" s="457"/>
      <c r="B58" s="458"/>
      <c r="C58" s="458"/>
      <c r="D58" s="458"/>
      <c r="E58" s="458"/>
      <c r="F58" s="458"/>
      <c r="G58" s="458"/>
      <c r="H58" s="458"/>
      <c r="I58" s="458"/>
      <c r="J58" s="458"/>
      <c r="K58" s="459"/>
    </row>
    <row r="59" spans="1:11">
      <c r="A59" s="457"/>
      <c r="B59" s="458"/>
      <c r="C59" s="458"/>
      <c r="D59" s="458"/>
      <c r="E59" s="458"/>
      <c r="F59" s="458"/>
      <c r="G59" s="458"/>
      <c r="H59" s="458"/>
      <c r="I59" s="458"/>
      <c r="J59" s="458"/>
      <c r="K59" s="459"/>
    </row>
    <row r="60" spans="1:11">
      <c r="A60" s="457"/>
      <c r="B60" s="458"/>
      <c r="C60" s="458"/>
      <c r="D60" s="458"/>
      <c r="E60" s="458"/>
      <c r="F60" s="458"/>
      <c r="G60" s="458"/>
      <c r="H60" s="458"/>
      <c r="I60" s="458"/>
      <c r="J60" s="458"/>
      <c r="K60" s="459"/>
    </row>
    <row r="61" spans="1:11">
      <c r="A61" s="457"/>
      <c r="B61" s="458"/>
      <c r="C61" s="458"/>
      <c r="D61" s="458"/>
      <c r="E61" s="458"/>
      <c r="F61" s="458"/>
      <c r="G61" s="458"/>
      <c r="H61" s="458"/>
      <c r="I61" s="458"/>
      <c r="J61" s="458"/>
      <c r="K61" s="459"/>
    </row>
    <row r="62" spans="1:11">
      <c r="A62" s="457"/>
      <c r="B62" s="458"/>
      <c r="C62" s="458"/>
      <c r="D62" s="458"/>
      <c r="E62" s="458"/>
      <c r="F62" s="458"/>
      <c r="G62" s="458"/>
      <c r="H62" s="458"/>
      <c r="I62" s="458"/>
      <c r="J62" s="458"/>
      <c r="K62" s="459"/>
    </row>
    <row r="63" spans="1:11">
      <c r="A63" s="457"/>
      <c r="B63" s="458"/>
      <c r="C63" s="458"/>
      <c r="D63" s="458"/>
      <c r="E63" s="458"/>
      <c r="F63" s="458"/>
      <c r="G63" s="458"/>
      <c r="H63" s="458"/>
      <c r="I63" s="458"/>
      <c r="J63" s="458"/>
      <c r="K63" s="459"/>
    </row>
    <row r="64" spans="1:11" ht="15.75" thickBot="1">
      <c r="A64" s="460"/>
      <c r="B64" s="461"/>
      <c r="C64" s="461"/>
      <c r="D64" s="461"/>
      <c r="E64" s="461"/>
      <c r="F64" s="461"/>
      <c r="G64" s="461"/>
      <c r="H64" s="461"/>
      <c r="I64" s="461"/>
      <c r="J64" s="461"/>
      <c r="K64" s="462"/>
    </row>
    <row r="65" spans="1:11">
      <c r="A65" s="470" t="s">
        <v>446</v>
      </c>
      <c r="B65" s="639"/>
      <c r="C65" s="639"/>
      <c r="D65" s="639"/>
      <c r="E65" s="639"/>
      <c r="F65" s="639"/>
      <c r="G65" s="639"/>
      <c r="H65" s="639"/>
      <c r="I65" s="639"/>
      <c r="J65" s="639"/>
      <c r="K65" s="640"/>
    </row>
    <row r="66" spans="1:11">
      <c r="A66" s="641"/>
      <c r="B66" s="642"/>
      <c r="C66" s="642"/>
      <c r="D66" s="642"/>
      <c r="E66" s="642"/>
      <c r="F66" s="642"/>
      <c r="G66" s="642"/>
      <c r="H66" s="642"/>
      <c r="I66" s="642"/>
      <c r="J66" s="642"/>
      <c r="K66" s="643"/>
    </row>
    <row r="67" spans="1:11">
      <c r="A67" s="641"/>
      <c r="B67" s="642"/>
      <c r="C67" s="642"/>
      <c r="D67" s="642"/>
      <c r="E67" s="642"/>
      <c r="F67" s="642"/>
      <c r="G67" s="642"/>
      <c r="H67" s="642"/>
      <c r="I67" s="642"/>
      <c r="J67" s="642"/>
      <c r="K67" s="643"/>
    </row>
    <row r="68" spans="1:11">
      <c r="A68" s="641"/>
      <c r="B68" s="642"/>
      <c r="C68" s="642"/>
      <c r="D68" s="642"/>
      <c r="E68" s="642"/>
      <c r="F68" s="642"/>
      <c r="G68" s="642"/>
      <c r="H68" s="642"/>
      <c r="I68" s="642"/>
      <c r="J68" s="642"/>
      <c r="K68" s="643"/>
    </row>
    <row r="69" spans="1:11" ht="15.75" thickBot="1">
      <c r="A69" s="644"/>
      <c r="B69" s="645"/>
      <c r="C69" s="645"/>
      <c r="D69" s="645"/>
      <c r="E69" s="645"/>
      <c r="F69" s="645"/>
      <c r="G69" s="645"/>
      <c r="H69" s="645"/>
      <c r="I69" s="645"/>
      <c r="J69" s="645"/>
      <c r="K69" s="646"/>
    </row>
    <row r="70" spans="1:11">
      <c r="A70" s="448" t="s">
        <v>445</v>
      </c>
      <c r="B70" s="653"/>
      <c r="C70" s="653"/>
      <c r="D70" s="653"/>
      <c r="E70" s="653"/>
      <c r="F70" s="653"/>
      <c r="G70" s="653"/>
      <c r="H70" s="653"/>
      <c r="I70" s="653"/>
      <c r="J70" s="653"/>
      <c r="K70" s="654"/>
    </row>
    <row r="71" spans="1:11">
      <c r="A71" s="527"/>
      <c r="B71" s="655"/>
      <c r="C71" s="655"/>
      <c r="D71" s="655"/>
      <c r="E71" s="655"/>
      <c r="F71" s="655"/>
      <c r="G71" s="655"/>
      <c r="H71" s="655"/>
      <c r="I71" s="655"/>
      <c r="J71" s="655"/>
      <c r="K71" s="656"/>
    </row>
    <row r="72" spans="1:11">
      <c r="A72" s="527"/>
      <c r="B72" s="655"/>
      <c r="C72" s="655"/>
      <c r="D72" s="655"/>
      <c r="E72" s="655"/>
      <c r="F72" s="655"/>
      <c r="G72" s="655"/>
      <c r="H72" s="655"/>
      <c r="I72" s="655"/>
      <c r="J72" s="655"/>
      <c r="K72" s="656"/>
    </row>
    <row r="73" spans="1:11">
      <c r="A73" s="527"/>
      <c r="B73" s="655"/>
      <c r="C73" s="655"/>
      <c r="D73" s="655"/>
      <c r="E73" s="655"/>
      <c r="F73" s="655"/>
      <c r="G73" s="655"/>
      <c r="H73" s="655"/>
      <c r="I73" s="655"/>
      <c r="J73" s="655"/>
      <c r="K73" s="656"/>
    </row>
    <row r="74" spans="1:11">
      <c r="A74" s="527"/>
      <c r="B74" s="655"/>
      <c r="C74" s="655"/>
      <c r="D74" s="655"/>
      <c r="E74" s="655"/>
      <c r="F74" s="655"/>
      <c r="G74" s="655"/>
      <c r="H74" s="655"/>
      <c r="I74" s="655"/>
      <c r="J74" s="655"/>
      <c r="K74" s="656"/>
    </row>
    <row r="75" spans="1:11">
      <c r="A75" s="552" t="s">
        <v>502</v>
      </c>
      <c r="B75" s="553"/>
      <c r="C75" s="553"/>
      <c r="D75" s="553"/>
      <c r="E75" s="553"/>
      <c r="F75" s="553"/>
      <c r="G75" s="553"/>
      <c r="H75" s="553"/>
      <c r="I75" s="553"/>
      <c r="J75" s="553"/>
      <c r="K75" s="554"/>
    </row>
    <row r="76" spans="1:11">
      <c r="A76" s="555"/>
      <c r="B76" s="556"/>
      <c r="C76" s="556"/>
      <c r="D76" s="556"/>
      <c r="E76" s="556"/>
      <c r="F76" s="556"/>
      <c r="G76" s="556"/>
      <c r="H76" s="556"/>
      <c r="I76" s="556"/>
      <c r="J76" s="556"/>
      <c r="K76" s="557"/>
    </row>
    <row r="77" spans="1:11">
      <c r="A77" s="555"/>
      <c r="B77" s="556"/>
      <c r="C77" s="556"/>
      <c r="D77" s="556"/>
      <c r="E77" s="556"/>
      <c r="F77" s="556"/>
      <c r="G77" s="556"/>
      <c r="H77" s="556"/>
      <c r="I77" s="556"/>
      <c r="J77" s="556"/>
      <c r="K77" s="557"/>
    </row>
    <row r="78" spans="1:11">
      <c r="A78" s="555"/>
      <c r="B78" s="556"/>
      <c r="C78" s="556"/>
      <c r="D78" s="556"/>
      <c r="E78" s="556"/>
      <c r="F78" s="556"/>
      <c r="G78" s="556"/>
      <c r="H78" s="556"/>
      <c r="I78" s="556"/>
      <c r="J78" s="556"/>
      <c r="K78" s="557"/>
    </row>
    <row r="79" spans="1:11">
      <c r="A79" s="558"/>
      <c r="B79" s="559"/>
      <c r="C79" s="559"/>
      <c r="D79" s="559"/>
      <c r="E79" s="559"/>
      <c r="F79" s="559"/>
      <c r="G79" s="559"/>
      <c r="H79" s="559"/>
      <c r="I79" s="559"/>
      <c r="J79" s="559"/>
      <c r="K79" s="560"/>
    </row>
  </sheetData>
  <sheetProtection sheet="1" formatCells="0" formatColumns="0" formatRows="0" insertColumns="0" insertRows="0" insertHyperlinks="0" deleteColumns="0" deleteRows="0" sort="0" autoFilter="0" pivotTables="0"/>
  <mergeCells count="23">
    <mergeCell ref="A75:K79"/>
    <mergeCell ref="A13:K13"/>
    <mergeCell ref="A8:K8"/>
    <mergeCell ref="A9:K9"/>
    <mergeCell ref="A10:K10"/>
    <mergeCell ref="A11:K11"/>
    <mergeCell ref="A12:K12"/>
    <mergeCell ref="A1:K1"/>
    <mergeCell ref="A6:K6"/>
    <mergeCell ref="A26:K46"/>
    <mergeCell ref="A65:K69"/>
    <mergeCell ref="A70:K74"/>
    <mergeCell ref="A15:K15"/>
    <mergeCell ref="A16:K16"/>
    <mergeCell ref="A17:K17"/>
    <mergeCell ref="A18:K19"/>
    <mergeCell ref="A47:K64"/>
    <mergeCell ref="A14:K14"/>
    <mergeCell ref="A2:K2"/>
    <mergeCell ref="A3:K3"/>
    <mergeCell ref="A4:K4"/>
    <mergeCell ref="A5:K5"/>
    <mergeCell ref="A7:K7"/>
  </mergeCells>
  <hyperlinks>
    <hyperlink ref="A15"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1:H93"/>
  <sheetViews>
    <sheetView workbookViewId="0">
      <selection activeCell="A15" sqref="A15:H16"/>
    </sheetView>
  </sheetViews>
  <sheetFormatPr baseColWidth="10" defaultRowHeight="15"/>
  <cols>
    <col min="1" max="1" width="27.85546875" customWidth="1"/>
    <col min="2" max="2" width="19" customWidth="1"/>
    <col min="3" max="3" width="15.7109375" customWidth="1"/>
    <col min="4" max="4" width="13.7109375" customWidth="1"/>
    <col min="5" max="5" width="14.140625" customWidth="1"/>
    <col min="6" max="6" width="14" customWidth="1"/>
    <col min="7" max="7" width="14.5703125" customWidth="1"/>
    <col min="8" max="8" width="14" customWidth="1"/>
  </cols>
  <sheetData>
    <row r="1" spans="1:8">
      <c r="A1" s="482" t="s">
        <v>133</v>
      </c>
      <c r="B1" s="483"/>
      <c r="C1" s="483"/>
      <c r="D1" s="483"/>
      <c r="E1" s="483"/>
      <c r="F1" s="483"/>
      <c r="G1" s="483"/>
      <c r="H1" s="484"/>
    </row>
    <row r="2" spans="1:8" ht="15.75" thickBot="1">
      <c r="A2" s="624"/>
      <c r="B2" s="625"/>
      <c r="C2" s="625"/>
      <c r="D2" s="625"/>
      <c r="E2" s="625"/>
      <c r="F2" s="625"/>
      <c r="G2" s="625"/>
      <c r="H2" s="626"/>
    </row>
    <row r="3" spans="1:8" ht="15.75" thickBot="1">
      <c r="A3" s="491" t="s">
        <v>52</v>
      </c>
      <c r="B3" s="492"/>
      <c r="C3" s="492"/>
      <c r="D3" s="492"/>
      <c r="E3" s="492"/>
      <c r="F3" s="492"/>
      <c r="G3" s="492"/>
      <c r="H3" s="493"/>
    </row>
    <row r="4" spans="1:8" ht="15.75" thickBot="1">
      <c r="A4" s="600"/>
      <c r="B4" s="601"/>
      <c r="C4" s="601"/>
      <c r="D4" s="601"/>
      <c r="E4" s="601"/>
      <c r="F4" s="601"/>
      <c r="G4" s="601"/>
      <c r="H4" s="602"/>
    </row>
    <row r="5" spans="1:8" ht="28.5" customHeight="1" thickBot="1">
      <c r="A5" s="572" t="s">
        <v>404</v>
      </c>
      <c r="B5" s="573"/>
      <c r="C5" s="573"/>
      <c r="D5" s="573"/>
      <c r="E5" s="573"/>
      <c r="F5" s="573"/>
      <c r="G5" s="573"/>
      <c r="H5" s="574"/>
    </row>
    <row r="6" spans="1:8" ht="15.75" thickBot="1">
      <c r="A6" s="594"/>
      <c r="B6" s="595"/>
      <c r="C6" s="595"/>
      <c r="D6" s="595"/>
      <c r="E6" s="595"/>
      <c r="F6" s="595"/>
      <c r="G6" s="595"/>
      <c r="H6" s="596"/>
    </row>
    <row r="7" spans="1:8">
      <c r="A7" s="521" t="s">
        <v>38</v>
      </c>
      <c r="B7" s="522"/>
      <c r="C7" s="522"/>
      <c r="D7" s="522"/>
      <c r="E7" s="522"/>
      <c r="F7" s="522"/>
      <c r="G7" s="522"/>
      <c r="H7" s="523"/>
    </row>
    <row r="8" spans="1:8" ht="96" customHeight="1" thickBot="1">
      <c r="A8" s="509" t="s">
        <v>134</v>
      </c>
      <c r="B8" s="510"/>
      <c r="C8" s="510"/>
      <c r="D8" s="510"/>
      <c r="E8" s="510"/>
      <c r="F8" s="510"/>
      <c r="G8" s="510"/>
      <c r="H8" s="511"/>
    </row>
    <row r="9" spans="1:8" ht="15.75" thickBot="1">
      <c r="A9" s="606"/>
      <c r="B9" s="607"/>
      <c r="C9" s="607"/>
      <c r="D9" s="607"/>
      <c r="E9" s="607"/>
      <c r="F9" s="607"/>
      <c r="G9" s="607"/>
      <c r="H9" s="608"/>
    </row>
    <row r="10" spans="1:8" ht="15.75" thickBot="1">
      <c r="A10" s="545" t="s">
        <v>135</v>
      </c>
      <c r="B10" s="546"/>
      <c r="C10" s="546"/>
      <c r="D10" s="546"/>
      <c r="E10" s="546"/>
      <c r="F10" s="546"/>
      <c r="G10" s="546"/>
      <c r="H10" s="623"/>
    </row>
    <row r="11" spans="1:8" ht="15.75" thickBot="1">
      <c r="A11" s="588"/>
      <c r="B11" s="589"/>
      <c r="C11" s="589"/>
      <c r="D11" s="589"/>
      <c r="E11" s="589"/>
      <c r="F11" s="589"/>
      <c r="G11" s="589"/>
      <c r="H11" s="590"/>
    </row>
    <row r="12" spans="1:8">
      <c r="A12" s="521" t="s">
        <v>126</v>
      </c>
      <c r="B12" s="522"/>
      <c r="C12" s="522"/>
      <c r="D12" s="522"/>
      <c r="E12" s="522"/>
      <c r="F12" s="522"/>
      <c r="G12" s="522"/>
      <c r="H12" s="523"/>
    </row>
    <row r="13" spans="1:8" ht="15" customHeight="1" thickBot="1">
      <c r="A13" s="665" t="s">
        <v>127</v>
      </c>
      <c r="B13" s="666"/>
      <c r="C13" s="666"/>
      <c r="D13" s="666"/>
      <c r="E13" s="666"/>
      <c r="F13" s="666"/>
      <c r="G13" s="666"/>
      <c r="H13" s="667"/>
    </row>
    <row r="14" spans="1:8" ht="15.75" thickBot="1">
      <c r="A14" s="606"/>
      <c r="B14" s="607"/>
      <c r="C14" s="607"/>
      <c r="D14" s="607"/>
      <c r="E14" s="607"/>
      <c r="F14" s="607"/>
      <c r="G14" s="607"/>
      <c r="H14" s="608"/>
    </row>
    <row r="15" spans="1:8">
      <c r="A15" s="521" t="s">
        <v>44</v>
      </c>
      <c r="B15" s="522"/>
      <c r="C15" s="522"/>
      <c r="D15" s="522"/>
      <c r="E15" s="522"/>
      <c r="F15" s="522"/>
      <c r="G15" s="522"/>
      <c r="H15" s="523"/>
    </row>
    <row r="16" spans="1:8">
      <c r="A16" s="585"/>
      <c r="B16" s="586"/>
      <c r="C16" s="586"/>
      <c r="D16" s="586"/>
      <c r="E16" s="586"/>
      <c r="F16" s="586"/>
      <c r="G16" s="586"/>
      <c r="H16" s="587"/>
    </row>
    <row r="17" spans="1:8">
      <c r="A17" s="21"/>
      <c r="B17" s="4" t="s">
        <v>136</v>
      </c>
      <c r="C17" s="4" t="s">
        <v>137</v>
      </c>
      <c r="D17" s="4" t="s">
        <v>138</v>
      </c>
      <c r="E17" s="166" t="s">
        <v>139</v>
      </c>
      <c r="F17" s="4" t="s">
        <v>401</v>
      </c>
      <c r="G17" s="4" t="s">
        <v>402</v>
      </c>
      <c r="H17" s="4" t="s">
        <v>403</v>
      </c>
    </row>
    <row r="18" spans="1:8">
      <c r="A18" s="25" t="s">
        <v>140</v>
      </c>
      <c r="B18" s="50">
        <v>1</v>
      </c>
      <c r="C18" s="50">
        <v>1</v>
      </c>
      <c r="D18" s="50">
        <v>1</v>
      </c>
      <c r="E18" s="51">
        <v>2</v>
      </c>
      <c r="F18" s="199">
        <v>2</v>
      </c>
      <c r="G18" s="199">
        <v>3</v>
      </c>
      <c r="H18" s="199">
        <v>2</v>
      </c>
    </row>
    <row r="19" spans="1:8">
      <c r="A19" s="25" t="s">
        <v>141</v>
      </c>
      <c r="B19" s="50">
        <v>16</v>
      </c>
      <c r="C19" s="50">
        <v>16</v>
      </c>
      <c r="D19" s="224">
        <v>16</v>
      </c>
      <c r="E19" s="225">
        <v>26</v>
      </c>
      <c r="F19" s="199">
        <v>26</v>
      </c>
      <c r="G19" s="199">
        <v>28</v>
      </c>
      <c r="H19" s="199">
        <v>20</v>
      </c>
    </row>
    <row r="20" spans="1:8">
      <c r="A20" s="668"/>
      <c r="B20" s="669"/>
      <c r="C20" s="669"/>
      <c r="D20" s="669"/>
      <c r="E20" s="669"/>
      <c r="F20" s="669"/>
      <c r="G20" s="669"/>
      <c r="H20" s="670"/>
    </row>
    <row r="21" spans="1:8">
      <c r="A21" s="671"/>
      <c r="B21" s="513"/>
      <c r="C21" s="513"/>
      <c r="D21" s="513"/>
      <c r="E21" s="513"/>
      <c r="F21" s="513"/>
      <c r="G21" s="513"/>
      <c r="H21" s="514"/>
    </row>
    <row r="22" spans="1:8">
      <c r="A22" s="671"/>
      <c r="B22" s="513"/>
      <c r="C22" s="513"/>
      <c r="D22" s="513"/>
      <c r="E22" s="513"/>
      <c r="F22" s="513"/>
      <c r="G22" s="513"/>
      <c r="H22" s="514"/>
    </row>
    <row r="23" spans="1:8">
      <c r="A23" s="671"/>
      <c r="B23" s="513"/>
      <c r="C23" s="513"/>
      <c r="D23" s="513"/>
      <c r="E23" s="513"/>
      <c r="F23" s="513"/>
      <c r="G23" s="513"/>
      <c r="H23" s="514"/>
    </row>
    <row r="24" spans="1:8">
      <c r="A24" s="671"/>
      <c r="B24" s="513"/>
      <c r="C24" s="513"/>
      <c r="D24" s="513"/>
      <c r="E24" s="513"/>
      <c r="F24" s="513"/>
      <c r="G24" s="513"/>
      <c r="H24" s="514"/>
    </row>
    <row r="25" spans="1:8">
      <c r="A25" s="671"/>
      <c r="B25" s="513"/>
      <c r="C25" s="513"/>
      <c r="D25" s="513"/>
      <c r="E25" s="513"/>
      <c r="F25" s="513"/>
      <c r="G25" s="513"/>
      <c r="H25" s="514"/>
    </row>
    <row r="26" spans="1:8">
      <c r="A26" s="671"/>
      <c r="B26" s="513"/>
      <c r="C26" s="513"/>
      <c r="D26" s="513"/>
      <c r="E26" s="513"/>
      <c r="F26" s="513"/>
      <c r="G26" s="513"/>
      <c r="H26" s="514"/>
    </row>
    <row r="27" spans="1:8">
      <c r="A27" s="671"/>
      <c r="B27" s="513"/>
      <c r="C27" s="513"/>
      <c r="D27" s="513"/>
      <c r="E27" s="513"/>
      <c r="F27" s="513"/>
      <c r="G27" s="513"/>
      <c r="H27" s="514"/>
    </row>
    <row r="28" spans="1:8">
      <c r="A28" s="671"/>
      <c r="B28" s="513"/>
      <c r="C28" s="513"/>
      <c r="D28" s="513"/>
      <c r="E28" s="513"/>
      <c r="F28" s="513"/>
      <c r="G28" s="513"/>
      <c r="H28" s="514"/>
    </row>
    <row r="29" spans="1:8">
      <c r="A29" s="671"/>
      <c r="B29" s="513"/>
      <c r="C29" s="513"/>
      <c r="D29" s="513"/>
      <c r="E29" s="513"/>
      <c r="F29" s="513"/>
      <c r="G29" s="513"/>
      <c r="H29" s="514"/>
    </row>
    <row r="30" spans="1:8">
      <c r="A30" s="671"/>
      <c r="B30" s="513"/>
      <c r="C30" s="513"/>
      <c r="D30" s="513"/>
      <c r="E30" s="513"/>
      <c r="F30" s="513"/>
      <c r="G30" s="513"/>
      <c r="H30" s="514"/>
    </row>
    <row r="31" spans="1:8">
      <c r="A31" s="671"/>
      <c r="B31" s="513"/>
      <c r="C31" s="513"/>
      <c r="D31" s="513"/>
      <c r="E31" s="513"/>
      <c r="F31" s="513"/>
      <c r="G31" s="513"/>
      <c r="H31" s="514"/>
    </row>
    <row r="32" spans="1:8">
      <c r="A32" s="671"/>
      <c r="B32" s="513"/>
      <c r="C32" s="513"/>
      <c r="D32" s="513"/>
      <c r="E32" s="513"/>
      <c r="F32" s="513"/>
      <c r="G32" s="513"/>
      <c r="H32" s="514"/>
    </row>
    <row r="33" spans="1:8">
      <c r="A33" s="671"/>
      <c r="B33" s="513"/>
      <c r="C33" s="513"/>
      <c r="D33" s="513"/>
      <c r="E33" s="513"/>
      <c r="F33" s="513"/>
      <c r="G33" s="513"/>
      <c r="H33" s="514"/>
    </row>
    <row r="34" spans="1:8">
      <c r="A34" s="671"/>
      <c r="B34" s="513"/>
      <c r="C34" s="513"/>
      <c r="D34" s="513"/>
      <c r="E34" s="513"/>
      <c r="F34" s="513"/>
      <c r="G34" s="513"/>
      <c r="H34" s="514"/>
    </row>
    <row r="35" spans="1:8">
      <c r="A35" s="671"/>
      <c r="B35" s="513"/>
      <c r="C35" s="513"/>
      <c r="D35" s="513"/>
      <c r="E35" s="513"/>
      <c r="F35" s="513"/>
      <c r="G35" s="513"/>
      <c r="H35" s="514"/>
    </row>
    <row r="36" spans="1:8">
      <c r="A36" s="671"/>
      <c r="B36" s="513"/>
      <c r="C36" s="513"/>
      <c r="D36" s="513"/>
      <c r="E36" s="513"/>
      <c r="F36" s="513"/>
      <c r="G36" s="513"/>
      <c r="H36" s="514"/>
    </row>
    <row r="37" spans="1:8">
      <c r="A37" s="671"/>
      <c r="B37" s="513"/>
      <c r="C37" s="513"/>
      <c r="D37" s="513"/>
      <c r="E37" s="513"/>
      <c r="F37" s="513"/>
      <c r="G37" s="513"/>
      <c r="H37" s="514"/>
    </row>
    <row r="38" spans="1:8">
      <c r="A38" s="671"/>
      <c r="B38" s="513"/>
      <c r="C38" s="513"/>
      <c r="D38" s="513"/>
      <c r="E38" s="513"/>
      <c r="F38" s="513"/>
      <c r="G38" s="513"/>
      <c r="H38" s="514"/>
    </row>
    <row r="39" spans="1:8">
      <c r="A39" s="671"/>
      <c r="B39" s="513"/>
      <c r="C39" s="513"/>
      <c r="D39" s="513"/>
      <c r="E39" s="513"/>
      <c r="F39" s="513"/>
      <c r="G39" s="513"/>
      <c r="H39" s="514"/>
    </row>
    <row r="40" spans="1:8">
      <c r="A40" s="671"/>
      <c r="B40" s="513"/>
      <c r="C40" s="513"/>
      <c r="D40" s="513"/>
      <c r="E40" s="513"/>
      <c r="F40" s="513"/>
      <c r="G40" s="513"/>
      <c r="H40" s="514"/>
    </row>
    <row r="41" spans="1:8">
      <c r="A41" s="671"/>
      <c r="B41" s="513"/>
      <c r="C41" s="513"/>
      <c r="D41" s="513"/>
      <c r="E41" s="513"/>
      <c r="F41" s="513"/>
      <c r="G41" s="513"/>
      <c r="H41" s="514"/>
    </row>
    <row r="42" spans="1:8">
      <c r="A42" s="671"/>
      <c r="B42" s="513"/>
      <c r="C42" s="513"/>
      <c r="D42" s="513"/>
      <c r="E42" s="513"/>
      <c r="F42" s="513"/>
      <c r="G42" s="513"/>
      <c r="H42" s="514"/>
    </row>
    <row r="43" spans="1:8">
      <c r="A43" s="671"/>
      <c r="B43" s="513"/>
      <c r="C43" s="513"/>
      <c r="D43" s="513"/>
      <c r="E43" s="513"/>
      <c r="F43" s="513"/>
      <c r="G43" s="513"/>
      <c r="H43" s="514"/>
    </row>
    <row r="44" spans="1:8">
      <c r="A44" s="671"/>
      <c r="B44" s="513"/>
      <c r="C44" s="513"/>
      <c r="D44" s="513"/>
      <c r="E44" s="513"/>
      <c r="F44" s="513"/>
      <c r="G44" s="513"/>
      <c r="H44" s="514"/>
    </row>
    <row r="45" spans="1:8">
      <c r="A45" s="671"/>
      <c r="B45" s="513"/>
      <c r="C45" s="513"/>
      <c r="D45" s="513"/>
      <c r="E45" s="513"/>
      <c r="F45" s="513"/>
      <c r="G45" s="513"/>
      <c r="H45" s="514"/>
    </row>
    <row r="46" spans="1:8">
      <c r="A46" s="671"/>
      <c r="B46" s="513"/>
      <c r="C46" s="513"/>
      <c r="D46" s="513"/>
      <c r="E46" s="513"/>
      <c r="F46" s="513"/>
      <c r="G46" s="513"/>
      <c r="H46" s="514"/>
    </row>
    <row r="47" spans="1:8">
      <c r="A47" s="671"/>
      <c r="B47" s="513"/>
      <c r="C47" s="513"/>
      <c r="D47" s="513"/>
      <c r="E47" s="513"/>
      <c r="F47" s="513"/>
      <c r="G47" s="513"/>
      <c r="H47" s="514"/>
    </row>
    <row r="48" spans="1:8" ht="15.75" thickBot="1">
      <c r="A48" s="672"/>
      <c r="B48" s="519"/>
      <c r="C48" s="519"/>
      <c r="D48" s="519"/>
      <c r="E48" s="519"/>
      <c r="F48" s="519"/>
      <c r="G48" s="519"/>
      <c r="H48" s="520"/>
    </row>
    <row r="49" spans="1:8">
      <c r="A49" s="673"/>
      <c r="B49" s="674"/>
      <c r="C49" s="674"/>
      <c r="D49" s="674"/>
      <c r="E49" s="674"/>
      <c r="F49" s="674"/>
      <c r="G49" s="674"/>
      <c r="H49" s="675"/>
    </row>
    <row r="50" spans="1:8">
      <c r="A50" s="61"/>
      <c r="B50" s="4" t="s">
        <v>136</v>
      </c>
      <c r="C50" s="4" t="s">
        <v>137</v>
      </c>
      <c r="D50" s="4" t="s">
        <v>138</v>
      </c>
      <c r="E50" s="5" t="s">
        <v>139</v>
      </c>
      <c r="F50" s="5" t="s">
        <v>401</v>
      </c>
      <c r="G50" s="209" t="s">
        <v>402</v>
      </c>
      <c r="H50" s="209" t="s">
        <v>403</v>
      </c>
    </row>
    <row r="51" spans="1:8">
      <c r="A51" s="218" t="s">
        <v>141</v>
      </c>
      <c r="B51" s="35">
        <f>B19</f>
        <v>16</v>
      </c>
      <c r="C51" s="35">
        <f t="shared" ref="C51:H51" si="0">C19</f>
        <v>16</v>
      </c>
      <c r="D51" s="35">
        <f t="shared" si="0"/>
        <v>16</v>
      </c>
      <c r="E51" s="35">
        <f t="shared" si="0"/>
        <v>26</v>
      </c>
      <c r="F51" s="35">
        <f t="shared" si="0"/>
        <v>26</v>
      </c>
      <c r="G51" s="35">
        <f t="shared" si="0"/>
        <v>28</v>
      </c>
      <c r="H51" s="35">
        <f t="shared" si="0"/>
        <v>20</v>
      </c>
    </row>
    <row r="52" spans="1:8">
      <c r="A52" s="218" t="s">
        <v>131</v>
      </c>
      <c r="B52" s="7">
        <v>4696</v>
      </c>
      <c r="C52" s="7">
        <v>4808</v>
      </c>
      <c r="D52" s="7">
        <v>4900</v>
      </c>
      <c r="E52" s="7">
        <v>4956</v>
      </c>
      <c r="F52" s="7">
        <v>4915</v>
      </c>
      <c r="G52" s="59">
        <v>4991</v>
      </c>
      <c r="H52" s="59">
        <v>4940</v>
      </c>
    </row>
    <row r="53" spans="1:8">
      <c r="A53" s="218" t="s">
        <v>142</v>
      </c>
      <c r="B53" s="334">
        <f t="shared" ref="B53:H53" si="1">B51/B52</f>
        <v>3.4071550255536627E-3</v>
      </c>
      <c r="C53" s="334">
        <f t="shared" si="1"/>
        <v>3.3277870216306157E-3</v>
      </c>
      <c r="D53" s="334">
        <f t="shared" si="1"/>
        <v>3.2653061224489797E-3</v>
      </c>
      <c r="E53" s="334">
        <f t="shared" si="1"/>
        <v>5.2461662631154158E-3</v>
      </c>
      <c r="F53" s="334">
        <f t="shared" si="1"/>
        <v>5.2899287894201423E-3</v>
      </c>
      <c r="G53" s="323">
        <f t="shared" si="1"/>
        <v>5.6100981767180924E-3</v>
      </c>
      <c r="H53" s="323">
        <f t="shared" si="1"/>
        <v>4.048582995951417E-3</v>
      </c>
    </row>
    <row r="54" spans="1:8">
      <c r="A54" s="676"/>
      <c r="B54" s="676"/>
      <c r="C54" s="676"/>
      <c r="D54" s="676"/>
      <c r="E54" s="676"/>
      <c r="F54" s="676"/>
      <c r="G54" s="676"/>
      <c r="H54" s="677"/>
    </row>
    <row r="55" spans="1:8">
      <c r="A55" s="678"/>
      <c r="B55" s="678"/>
      <c r="C55" s="678"/>
      <c r="D55" s="678"/>
      <c r="E55" s="678"/>
      <c r="F55" s="678"/>
      <c r="G55" s="678"/>
      <c r="H55" s="679"/>
    </row>
    <row r="56" spans="1:8">
      <c r="A56" s="678"/>
      <c r="B56" s="678"/>
      <c r="C56" s="678"/>
      <c r="D56" s="678"/>
      <c r="E56" s="678"/>
      <c r="F56" s="678"/>
      <c r="G56" s="678"/>
      <c r="H56" s="679"/>
    </row>
    <row r="57" spans="1:8">
      <c r="A57" s="678"/>
      <c r="B57" s="678"/>
      <c r="C57" s="678"/>
      <c r="D57" s="678"/>
      <c r="E57" s="678"/>
      <c r="F57" s="678"/>
      <c r="G57" s="678"/>
      <c r="H57" s="679"/>
    </row>
    <row r="58" spans="1:8">
      <c r="A58" s="678"/>
      <c r="B58" s="678"/>
      <c r="C58" s="678"/>
      <c r="D58" s="678"/>
      <c r="E58" s="678"/>
      <c r="F58" s="678"/>
      <c r="G58" s="678"/>
      <c r="H58" s="679"/>
    </row>
    <row r="59" spans="1:8">
      <c r="A59" s="678"/>
      <c r="B59" s="678"/>
      <c r="C59" s="678"/>
      <c r="D59" s="678"/>
      <c r="E59" s="678"/>
      <c r="F59" s="678"/>
      <c r="G59" s="678"/>
      <c r="H59" s="679"/>
    </row>
    <row r="60" spans="1:8">
      <c r="A60" s="678"/>
      <c r="B60" s="678"/>
      <c r="C60" s="678"/>
      <c r="D60" s="678"/>
      <c r="E60" s="678"/>
      <c r="F60" s="678"/>
      <c r="G60" s="678"/>
      <c r="H60" s="679"/>
    </row>
    <row r="61" spans="1:8">
      <c r="A61" s="678"/>
      <c r="B61" s="678"/>
      <c r="C61" s="678"/>
      <c r="D61" s="678"/>
      <c r="E61" s="678"/>
      <c r="F61" s="678"/>
      <c r="G61" s="678"/>
      <c r="H61" s="679"/>
    </row>
    <row r="62" spans="1:8">
      <c r="A62" s="678"/>
      <c r="B62" s="678"/>
      <c r="C62" s="678"/>
      <c r="D62" s="678"/>
      <c r="E62" s="678"/>
      <c r="F62" s="678"/>
      <c r="G62" s="678"/>
      <c r="H62" s="679"/>
    </row>
    <row r="63" spans="1:8">
      <c r="A63" s="678"/>
      <c r="B63" s="678"/>
      <c r="C63" s="678"/>
      <c r="D63" s="678"/>
      <c r="E63" s="678"/>
      <c r="F63" s="678"/>
      <c r="G63" s="678"/>
      <c r="H63" s="679"/>
    </row>
    <row r="64" spans="1:8">
      <c r="A64" s="678"/>
      <c r="B64" s="678"/>
      <c r="C64" s="678"/>
      <c r="D64" s="678"/>
      <c r="E64" s="678"/>
      <c r="F64" s="678"/>
      <c r="G64" s="678"/>
      <c r="H64" s="679"/>
    </row>
    <row r="65" spans="1:8">
      <c r="A65" s="678"/>
      <c r="B65" s="678"/>
      <c r="C65" s="678"/>
      <c r="D65" s="678"/>
      <c r="E65" s="678"/>
      <c r="F65" s="678"/>
      <c r="G65" s="678"/>
      <c r="H65" s="679"/>
    </row>
    <row r="66" spans="1:8">
      <c r="A66" s="678"/>
      <c r="B66" s="678"/>
      <c r="C66" s="678"/>
      <c r="D66" s="678"/>
      <c r="E66" s="678"/>
      <c r="F66" s="678"/>
      <c r="G66" s="678"/>
      <c r="H66" s="679"/>
    </row>
    <row r="67" spans="1:8">
      <c r="A67" s="678"/>
      <c r="B67" s="678"/>
      <c r="C67" s="678"/>
      <c r="D67" s="678"/>
      <c r="E67" s="678"/>
      <c r="F67" s="678"/>
      <c r="G67" s="678"/>
      <c r="H67" s="679"/>
    </row>
    <row r="68" spans="1:8">
      <c r="A68" s="678"/>
      <c r="B68" s="678"/>
      <c r="C68" s="678"/>
      <c r="D68" s="678"/>
      <c r="E68" s="678"/>
      <c r="F68" s="678"/>
      <c r="G68" s="678"/>
      <c r="H68" s="679"/>
    </row>
    <row r="69" spans="1:8">
      <c r="A69" s="678"/>
      <c r="B69" s="678"/>
      <c r="C69" s="678"/>
      <c r="D69" s="678"/>
      <c r="E69" s="678"/>
      <c r="F69" s="678"/>
      <c r="G69" s="678"/>
      <c r="H69" s="679"/>
    </row>
    <row r="70" spans="1:8">
      <c r="A70" s="678"/>
      <c r="B70" s="678"/>
      <c r="C70" s="678"/>
      <c r="D70" s="678"/>
      <c r="E70" s="678"/>
      <c r="F70" s="678"/>
      <c r="G70" s="678"/>
      <c r="H70" s="679"/>
    </row>
    <row r="71" spans="1:8">
      <c r="A71" s="678"/>
      <c r="B71" s="678"/>
      <c r="C71" s="678"/>
      <c r="D71" s="678"/>
      <c r="E71" s="678"/>
      <c r="F71" s="678"/>
      <c r="G71" s="678"/>
      <c r="H71" s="679"/>
    </row>
    <row r="72" spans="1:8">
      <c r="A72" s="678"/>
      <c r="B72" s="678"/>
      <c r="C72" s="678"/>
      <c r="D72" s="678"/>
      <c r="E72" s="678"/>
      <c r="F72" s="678"/>
      <c r="G72" s="678"/>
      <c r="H72" s="679"/>
    </row>
    <row r="73" spans="1:8">
      <c r="A73" s="678"/>
      <c r="B73" s="678"/>
      <c r="C73" s="678"/>
      <c r="D73" s="678"/>
      <c r="E73" s="678"/>
      <c r="F73" s="678"/>
      <c r="G73" s="678"/>
      <c r="H73" s="679"/>
    </row>
    <row r="74" spans="1:8">
      <c r="A74" s="678"/>
      <c r="B74" s="678"/>
      <c r="C74" s="678"/>
      <c r="D74" s="678"/>
      <c r="E74" s="678"/>
      <c r="F74" s="678"/>
      <c r="G74" s="678"/>
      <c r="H74" s="679"/>
    </row>
    <row r="75" spans="1:8">
      <c r="A75" s="678"/>
      <c r="B75" s="678"/>
      <c r="C75" s="678"/>
      <c r="D75" s="678"/>
      <c r="E75" s="678"/>
      <c r="F75" s="678"/>
      <c r="G75" s="678"/>
      <c r="H75" s="679"/>
    </row>
    <row r="76" spans="1:8">
      <c r="A76" s="678"/>
      <c r="B76" s="678"/>
      <c r="C76" s="678"/>
      <c r="D76" s="678"/>
      <c r="E76" s="678"/>
      <c r="F76" s="678"/>
      <c r="G76" s="678"/>
      <c r="H76" s="679"/>
    </row>
    <row r="77" spans="1:8" ht="15.75" thickBot="1">
      <c r="A77" s="680"/>
      <c r="B77" s="680"/>
      <c r="C77" s="680"/>
      <c r="D77" s="680"/>
      <c r="E77" s="680"/>
      <c r="F77" s="680"/>
      <c r="G77" s="680"/>
      <c r="H77" s="681"/>
    </row>
    <row r="78" spans="1:8">
      <c r="A78" s="448" t="s">
        <v>447</v>
      </c>
      <c r="B78" s="653"/>
      <c r="C78" s="653"/>
      <c r="D78" s="653"/>
      <c r="E78" s="653"/>
      <c r="F78" s="653"/>
      <c r="G78" s="653"/>
      <c r="H78" s="654"/>
    </row>
    <row r="79" spans="1:8">
      <c r="A79" s="527"/>
      <c r="B79" s="655"/>
      <c r="C79" s="655"/>
      <c r="D79" s="655"/>
      <c r="E79" s="655"/>
      <c r="F79" s="655"/>
      <c r="G79" s="655"/>
      <c r="H79" s="656"/>
    </row>
    <row r="80" spans="1:8">
      <c r="A80" s="527"/>
      <c r="B80" s="655"/>
      <c r="C80" s="655"/>
      <c r="D80" s="655"/>
      <c r="E80" s="655"/>
      <c r="F80" s="655"/>
      <c r="G80" s="655"/>
      <c r="H80" s="656"/>
    </row>
    <row r="81" spans="1:8">
      <c r="A81" s="527"/>
      <c r="B81" s="655"/>
      <c r="C81" s="655"/>
      <c r="D81" s="655"/>
      <c r="E81" s="655"/>
      <c r="F81" s="655"/>
      <c r="G81" s="655"/>
      <c r="H81" s="656"/>
    </row>
    <row r="82" spans="1:8" ht="15.75" thickBot="1">
      <c r="A82" s="682"/>
      <c r="B82" s="683"/>
      <c r="C82" s="683"/>
      <c r="D82" s="683"/>
      <c r="E82" s="683"/>
      <c r="F82" s="683"/>
      <c r="G82" s="683"/>
      <c r="H82" s="684"/>
    </row>
    <row r="83" spans="1:8">
      <c r="A83" s="448" t="s">
        <v>448</v>
      </c>
      <c r="B83" s="653"/>
      <c r="C83" s="653"/>
      <c r="D83" s="653"/>
      <c r="E83" s="653"/>
      <c r="F83" s="653"/>
      <c r="G83" s="653"/>
      <c r="H83" s="654"/>
    </row>
    <row r="84" spans="1:8">
      <c r="A84" s="527"/>
      <c r="B84" s="655"/>
      <c r="C84" s="655"/>
      <c r="D84" s="655"/>
      <c r="E84" s="655"/>
      <c r="F84" s="655"/>
      <c r="G84" s="655"/>
      <c r="H84" s="656"/>
    </row>
    <row r="85" spans="1:8">
      <c r="A85" s="527"/>
      <c r="B85" s="655"/>
      <c r="C85" s="655"/>
      <c r="D85" s="655"/>
      <c r="E85" s="655"/>
      <c r="F85" s="655"/>
      <c r="G85" s="655"/>
      <c r="H85" s="656"/>
    </row>
    <row r="86" spans="1:8">
      <c r="A86" s="527"/>
      <c r="B86" s="655"/>
      <c r="C86" s="655"/>
      <c r="D86" s="655"/>
      <c r="E86" s="655"/>
      <c r="F86" s="655"/>
      <c r="G86" s="655"/>
      <c r="H86" s="656"/>
    </row>
    <row r="87" spans="1:8">
      <c r="A87" s="527"/>
      <c r="B87" s="655"/>
      <c r="C87" s="655"/>
      <c r="D87" s="655"/>
      <c r="E87" s="655"/>
      <c r="F87" s="655"/>
      <c r="G87" s="655"/>
      <c r="H87" s="656"/>
    </row>
    <row r="88" spans="1:8">
      <c r="A88" s="527"/>
      <c r="B88" s="655"/>
      <c r="C88" s="655"/>
      <c r="D88" s="655"/>
      <c r="E88" s="655"/>
      <c r="F88" s="655"/>
      <c r="G88" s="655"/>
      <c r="H88" s="656"/>
    </row>
    <row r="89" spans="1:8">
      <c r="A89" s="552" t="s">
        <v>503</v>
      </c>
      <c r="B89" s="553"/>
      <c r="C89" s="553"/>
      <c r="D89" s="553"/>
      <c r="E89" s="553"/>
      <c r="F89" s="553"/>
      <c r="G89" s="553"/>
      <c r="H89" s="554"/>
    </row>
    <row r="90" spans="1:8">
      <c r="A90" s="555"/>
      <c r="B90" s="556"/>
      <c r="C90" s="556"/>
      <c r="D90" s="556"/>
      <c r="E90" s="556"/>
      <c r="F90" s="556"/>
      <c r="G90" s="556"/>
      <c r="H90" s="557"/>
    </row>
    <row r="91" spans="1:8">
      <c r="A91" s="555"/>
      <c r="B91" s="556"/>
      <c r="C91" s="556"/>
      <c r="D91" s="556"/>
      <c r="E91" s="556"/>
      <c r="F91" s="556"/>
      <c r="G91" s="556"/>
      <c r="H91" s="557"/>
    </row>
    <row r="92" spans="1:8">
      <c r="A92" s="555"/>
      <c r="B92" s="556"/>
      <c r="C92" s="556"/>
      <c r="D92" s="556"/>
      <c r="E92" s="556"/>
      <c r="F92" s="556"/>
      <c r="G92" s="556"/>
      <c r="H92" s="557"/>
    </row>
    <row r="93" spans="1:8">
      <c r="A93" s="558"/>
      <c r="B93" s="559"/>
      <c r="C93" s="559"/>
      <c r="D93" s="559"/>
      <c r="E93" s="559"/>
      <c r="F93" s="559"/>
      <c r="G93" s="559"/>
      <c r="H93" s="560"/>
    </row>
  </sheetData>
  <sheetProtection sheet="1" formatCells="0" formatColumns="0" formatRows="0" insertColumns="0" insertRows="0" insertHyperlinks="0" deleteColumns="0" deleteRows="0" sort="0" autoFilter="0" pivotTables="0"/>
  <mergeCells count="21">
    <mergeCell ref="A89:H93"/>
    <mergeCell ref="A13:H13"/>
    <mergeCell ref="A2:H2"/>
    <mergeCell ref="A3:H3"/>
    <mergeCell ref="A4:H4"/>
    <mergeCell ref="A5:H5"/>
    <mergeCell ref="A6:H6"/>
    <mergeCell ref="A7:H7"/>
    <mergeCell ref="A8:H8"/>
    <mergeCell ref="A83:H88"/>
    <mergeCell ref="A14:H14"/>
    <mergeCell ref="A15:H16"/>
    <mergeCell ref="A20:H48"/>
    <mergeCell ref="A49:H49"/>
    <mergeCell ref="A54:H77"/>
    <mergeCell ref="A78:H82"/>
    <mergeCell ref="A9:H9"/>
    <mergeCell ref="A10:H10"/>
    <mergeCell ref="A11:H11"/>
    <mergeCell ref="A12:H12"/>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resum ind</vt:lpstr>
      <vt:lpstr>IC1</vt:lpstr>
      <vt:lpstr>IC2</vt:lpstr>
      <vt:lpstr>IC3</vt:lpstr>
      <vt:lpstr>IC4</vt:lpstr>
      <vt:lpstr>IC5</vt:lpstr>
      <vt:lpstr>IC6</vt:lpstr>
      <vt:lpstr>IC7</vt:lpstr>
      <vt:lpstr>IC8</vt:lpstr>
      <vt:lpstr>IC9</vt:lpstr>
      <vt:lpstr>IC10</vt:lpstr>
      <vt:lpstr>IC11</vt:lpstr>
      <vt:lpstr>IC12</vt:lpstr>
      <vt:lpstr>IC13</vt:lpstr>
      <vt:lpstr>IC14</vt:lpstr>
      <vt:lpstr>IC15</vt:lpstr>
      <vt:lpstr>IC16</vt:lpstr>
      <vt:lpstr>IC17</vt:lpstr>
      <vt:lpstr>IC17.1</vt:lpstr>
      <vt:lpstr>IC18</vt:lpstr>
      <vt:lpstr>IC19</vt:lpstr>
      <vt:lpstr>IC20</vt:lpstr>
      <vt:lpstr>IC20.1</vt:lpstr>
      <vt:lpstr>IC21</vt:lpstr>
      <vt:lpstr>IC22</vt:lpstr>
      <vt:lpstr>IC23</vt:lpstr>
      <vt:lpstr>IC23.1</vt:lpstr>
      <vt:lpstr>IC24</vt:lpstr>
      <vt:lpstr>IC25</vt:lpstr>
      <vt:lpstr>IC26</vt:lpstr>
      <vt:lpstr>IC27</vt:lpstr>
      <vt:lpstr>IC28</vt:lpstr>
      <vt:lpstr>IC29</vt:lpstr>
      <vt:lpstr>IC30</vt:lpstr>
      <vt:lpstr>IC31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agenda21</dc:creator>
  <cp:lastModifiedBy>agenda21</cp:lastModifiedBy>
  <dcterms:created xsi:type="dcterms:W3CDTF">2015-05-04T09:32:27Z</dcterms:created>
  <dcterms:modified xsi:type="dcterms:W3CDTF">2016-06-28T08:26:29Z</dcterms:modified>
</cp:coreProperties>
</file>